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60" windowHeight="17540" firstSheet="8" activeTab="15"/>
  </bookViews>
  <sheets>
    <sheet name="Pools" sheetId="1" r:id="rId1"/>
    <sheet name="Div I &amp; II Pool A" sheetId="2" r:id="rId2"/>
    <sheet name="Div I &amp; II Pool B" sheetId="3" r:id="rId3"/>
    <sheet name="Div I &amp; II Pool C" sheetId="4" r:id="rId4"/>
    <sheet name="Div I &amp; II Pool D" sheetId="5" r:id="rId5"/>
    <sheet name="Div I &amp;II Gold &amp; Silver Bracket" sheetId="6" r:id="rId6"/>
    <sheet name="Div I &amp; II Bronze Bracket" sheetId="7" r:id="rId7"/>
    <sheet name="Div III Pool A" sheetId="8" r:id="rId8"/>
    <sheet name="Div III Pool B" sheetId="9" r:id="rId9"/>
    <sheet name="Div III Pool C" sheetId="10" r:id="rId10"/>
    <sheet name="Div III Pool D" sheetId="11" r:id="rId11"/>
    <sheet name="Div III Gold &amp; Silver Bracket" sheetId="12" r:id="rId12"/>
    <sheet name="Div III Bronze Bracket" sheetId="13" r:id="rId13"/>
    <sheet name="Div IV Pool A" sheetId="14" r:id="rId14"/>
    <sheet name="Div IV Pool B" sheetId="15" r:id="rId15"/>
    <sheet name="Div IV Pool C" sheetId="16" r:id="rId16"/>
    <sheet name="Div IV Pool D" sheetId="17" r:id="rId17"/>
    <sheet name="Div IV Pool E" sheetId="18" r:id="rId18"/>
    <sheet name="Div IV Pool F" sheetId="19" r:id="rId19"/>
    <sheet name="Div IV Gold &amp; Silver Brkt" sheetId="20" r:id="rId20"/>
    <sheet name="Div IV Bronze Bracket" sheetId="21" r:id="rId21"/>
    <sheet name="Div V Pool A" sheetId="22" r:id="rId22"/>
    <sheet name="Div V Gold &amp; Silver Bracket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<sst xmlns="http://schemas.openxmlformats.org/spreadsheetml/2006/main" count="916" uniqueCount="263">
  <si>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</si>
  <si>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</si>
  <si>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</si>
  <si>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</si>
  <si>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</si>
  <si>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</si>
  <si>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</si>
  <si>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</si>
  <si>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</si>
  <si>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</si>
  <si>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</si>
  <si>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</si>
  <si>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</si>
  <si>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</si>
  <si>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</si>
  <si>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</si>
  <si>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</si>
  <si>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</si>
  <si>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</si>
  <si>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</si>
  <si>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</si>
  <si>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</si>
  <si>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</si>
  <si>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</si>
  <si>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</si>
  <si>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</si>
  <si>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</si>
  <si>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</si>
  <si>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</si>
  <si>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</si>
  <si>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</si>
  <si>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</si>
  <si>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</si>
  <si>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</si>
  <si>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</si>
  <si>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</si>
  <si>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</si>
  <si>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</si>
  <si>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</si>
  <si>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</si>
  <si>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</si>
  <si>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</si>
  <si>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</si>
  <si>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</si>
  <si>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</si>
  <si>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</si>
  <si>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</si>
  <si>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</si>
  <si>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</si>
  <si>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</si>
  <si>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</si>
  <si>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</si>
  <si>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</si>
  <si>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</si>
  <si>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</si>
  <si>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</si>
  <si>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</si>
  <si>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</si>
  <si>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</si>
  <si>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</si>
  <si>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</si>
  <si>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</si>
  <si>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</si>
  <si>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</si>
  <si>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</si>
  <si>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</si>
  <si>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</si>
  <si>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</si>
  <si>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</si>
  <si>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</si>
  <si>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D2 refs</t>
  </si>
  <si>
    <t>C2 refs</t>
  </si>
  <si>
    <t>loser M12 refs</t>
  </si>
  <si>
    <t>BRONZE &amp; CONSOLATION Brackets</t>
  </si>
  <si>
    <t>D3</t>
  </si>
  <si>
    <t>C3</t>
  </si>
  <si>
    <t>D4</t>
  </si>
  <si>
    <t>C4</t>
  </si>
  <si>
    <t>POOL E</t>
  </si>
  <si>
    <t>M11) 1:00 PM</t>
  </si>
  <si>
    <t>E</t>
  </si>
  <si>
    <t>M12) 1:00 PM</t>
  </si>
  <si>
    <t>E1</t>
  </si>
  <si>
    <t>loser of M5 refs</t>
  </si>
  <si>
    <t>M14) 2:00 PM</t>
  </si>
  <si>
    <t>E2</t>
  </si>
  <si>
    <t>loser of M4 refs</t>
  </si>
  <si>
    <t>E3</t>
  </si>
  <si>
    <t>E4</t>
  </si>
  <si>
    <t>loser M11 refs</t>
  </si>
  <si>
    <t>C4 refs</t>
  </si>
  <si>
    <t>AM Pool - 8:00am Start</t>
  </si>
  <si>
    <t>PM Pool - 2:30pm Start</t>
  </si>
  <si>
    <t xml:space="preserve"> </t>
  </si>
  <si>
    <t>loser of M10 refs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</si>
  <si>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</si>
  <si>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</si>
  <si>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</si>
  <si>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</si>
  <si>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</si>
  <si>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</si>
  <si>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</si>
  <si>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</si>
  <si>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</si>
  <si>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</si>
  <si>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</si>
  <si>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</si>
  <si>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</si>
  <si>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</si>
  <si>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</si>
  <si>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</si>
  <si>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</si>
  <si>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</si>
  <si>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</si>
  <si>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</si>
  <si>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</si>
  <si>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loser of M2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</si>
  <si>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</si>
  <si>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</si>
  <si>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</si>
  <si>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</si>
  <si>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</si>
  <si>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</si>
  <si>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</si>
  <si>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</si>
  <si>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M6) 12:00 PM</t>
  </si>
  <si>
    <t>Division IV</t>
  </si>
  <si>
    <t>ARVC 13N1 Adidas</t>
  </si>
  <si>
    <t>ABQ Warriors 16</t>
  </si>
  <si>
    <t>VBINQ NM True 16</t>
  </si>
  <si>
    <t>NM Cactus 15/16 Black</t>
  </si>
  <si>
    <t>ARVC 15R1 Adidas</t>
  </si>
  <si>
    <t>NM Cactus 15 Black</t>
  </si>
  <si>
    <t>ARVC 14R1 Adidas</t>
  </si>
  <si>
    <t>NM Cactus 14 Black</t>
  </si>
  <si>
    <t>VBINQ Fuego 14</t>
  </si>
  <si>
    <t>ARVC 13R1 Adidas</t>
  </si>
  <si>
    <t>VBINQ Chaos 13</t>
  </si>
  <si>
    <t>NNM Fusion 14</t>
  </si>
  <si>
    <t>NM Cactus 13 Black</t>
  </si>
  <si>
    <t>VC2 Venom 13 Green</t>
  </si>
  <si>
    <t>NM Cactus 14 Green</t>
  </si>
  <si>
    <t>505 Elite 12</t>
  </si>
  <si>
    <t>NM Cactus 11/12</t>
  </si>
  <si>
    <t>M9) 1:00 PM</t>
  </si>
  <si>
    <t>M8) 12:00 PM</t>
  </si>
  <si>
    <t>M10) 2:00 PM</t>
  </si>
  <si>
    <t>- These teams must ref a match before they play their first match on Sunday.</t>
  </si>
  <si>
    <t>M4) 11:00 AM</t>
  </si>
  <si>
    <t>M5) 12:00 PM</t>
  </si>
  <si>
    <t>M2) 9:00 AM</t>
  </si>
  <si>
    <t>M3) 10:00 AM</t>
  </si>
  <si>
    <r>
      <t xml:space="preserve">Coaches Meetings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10"/>
        <rFont val="Arial"/>
        <family val="2"/>
      </rPr>
      <t>7:30am</t>
    </r>
    <r>
      <rPr>
        <b/>
        <sz val="13"/>
        <color indexed="1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</si>
  <si>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ARVC Sports Centre Ct. 1</t>
  </si>
  <si>
    <t>ARVC Sports Centre Ct. 2</t>
  </si>
  <si>
    <t>ARVC Sports Centre Ct. 3</t>
  </si>
  <si>
    <t>M7) 12:00 PM</t>
  </si>
  <si>
    <t>M8) 1:00 PM</t>
  </si>
  <si>
    <t>A2 refs</t>
  </si>
  <si>
    <r>
      <t xml:space="preserve">Coaches Meetings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30"/>
        <rFont val="Arial"/>
        <family val="2"/>
      </rPr>
      <t>2:00pm</t>
    </r>
    <r>
      <rPr>
        <b/>
        <sz val="13"/>
        <color indexed="3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</si>
  <si>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Presidente Picante</t>
  </si>
  <si>
    <t>Division I &amp; II</t>
  </si>
  <si>
    <t>F4</t>
  </si>
  <si>
    <t>M16) 3:00 PM</t>
  </si>
  <si>
    <t>M15) 3:00 PM</t>
  </si>
  <si>
    <t>Loser of M1 refs</t>
  </si>
  <si>
    <t>M13) 2:00 PM</t>
  </si>
  <si>
    <t>2/16&amp;17/19</t>
  </si>
  <si>
    <t>GOLD Bracket</t>
  </si>
  <si>
    <t>A5</t>
  </si>
  <si>
    <t>-These teams must ref a match before they play their next match.</t>
  </si>
  <si>
    <t>Pool Play is 2 games to 25</t>
  </si>
  <si>
    <t>Match #7</t>
  </si>
  <si>
    <t>Match #8</t>
  </si>
  <si>
    <t>Match #9</t>
  </si>
  <si>
    <t>Match #10</t>
  </si>
  <si>
    <t>LC Chaos 181</t>
  </si>
  <si>
    <t>E3VB 17 Espiritu</t>
  </si>
  <si>
    <t>SF Storm 181 Lightning</t>
  </si>
  <si>
    <t>SF Storm 161 Heat</t>
  </si>
  <si>
    <t>PVP 16 Rox</t>
  </si>
  <si>
    <t>S Colorado Precision 16 Red</t>
  </si>
  <si>
    <t>NM Storm Black 16</t>
  </si>
  <si>
    <t>NEVBC 17 Purple</t>
  </si>
  <si>
    <t>E3VB 15 Extreme</t>
  </si>
  <si>
    <t>S Colorado Precision 16 Navy</t>
  </si>
  <si>
    <t>NM Storm Gray 16</t>
  </si>
  <si>
    <t>FCVBC 15 Brittney</t>
  </si>
  <si>
    <t>SF Storm 151 Thunderbolt</t>
  </si>
  <si>
    <t>E3VB 14 Chunky Monkey</t>
  </si>
  <si>
    <t>E3VB 13 Edge</t>
  </si>
  <si>
    <t>FCVBC 14 Suzie</t>
  </si>
  <si>
    <t>Amarillo Xtreme 15 Aftershock</t>
  </si>
  <si>
    <t>NMSI Sirens 16</t>
  </si>
  <si>
    <t>FCVBC 15 Caitlin</t>
  </si>
  <si>
    <t>Durango United 15 Red</t>
  </si>
  <si>
    <t>NEVBC 16 Purple</t>
  </si>
  <si>
    <t>NML 14 Reign</t>
  </si>
  <si>
    <t>SF Storm 141 Thunder</t>
  </si>
  <si>
    <t>NML 14 Warriors</t>
  </si>
  <si>
    <t>VC2 Venom 13 Black</t>
  </si>
  <si>
    <t>SF Storm 142 Tsunami</t>
  </si>
  <si>
    <t>FCVBC 14 Shasta</t>
  </si>
  <si>
    <t>S Colorado Precision 14 Red</t>
  </si>
  <si>
    <t>NNM Fusion 13</t>
  </si>
  <si>
    <t>NEVBC 13 Purple</t>
  </si>
  <si>
    <t>FCVBC 14 Robin</t>
  </si>
  <si>
    <t>NML 13 Arsenal</t>
  </si>
  <si>
    <t>FCVBC 13 Lindy</t>
  </si>
  <si>
    <t>Durango United 13 Black</t>
  </si>
  <si>
    <t>SEVC Crush 12</t>
  </si>
  <si>
    <t>District 12 12's</t>
  </si>
  <si>
    <t>NEVBC 12 Purple</t>
  </si>
  <si>
    <t>Eclipse 18</t>
  </si>
  <si>
    <t>ARVC SC Ct. 1</t>
  </si>
  <si>
    <t>ARVC SC Ct. 2</t>
  </si>
  <si>
    <t>ARVC SC Ct. 3</t>
  </si>
  <si>
    <t>The Field House Ct. 4</t>
  </si>
  <si>
    <t>The Field House Ct. 5</t>
  </si>
  <si>
    <t>The Field House Ct. 6</t>
  </si>
  <si>
    <t>The Field House Ct. 7</t>
  </si>
  <si>
    <t>NM Cactus Clubhouse Ct. 8</t>
  </si>
  <si>
    <t>NM Cactus Clubhouse Ct. 9</t>
  </si>
  <si>
    <t>NM Cactus CH Ct. 8</t>
  </si>
  <si>
    <t>NM Cactus CH Ct. 9</t>
  </si>
  <si>
    <r>
      <t xml:space="preserve">All of Divisions III &amp; V and Part of Division IV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AM Pools</t>
    </r>
  </si>
  <si>
    <r>
      <t xml:space="preserve">All of Divisions I/II and </t>
    </r>
    <r>
      <rPr>
        <b/>
        <sz val="14"/>
        <color indexed="30"/>
        <rFont val="Arial"/>
        <family val="2"/>
      </rPr>
      <t>Part of Division IV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PM Pools</t>
    </r>
  </si>
  <si>
    <t>ARVC 17N1 Adidas</t>
  </si>
  <si>
    <t>loser of Div III G/S M6 refs</t>
  </si>
  <si>
    <t>loser of M6 refs Div III  B/C M4 at 11:00am on Ct. 6</t>
  </si>
  <si>
    <t>loser of M6 refs Div I/II  B/C M4 at 11:00am on Ct. 2</t>
  </si>
  <si>
    <t>loser of Div I/II G/S M6 refs</t>
  </si>
  <si>
    <t>Sandia Prep Ct. 10</t>
  </si>
  <si>
    <t>Sandia Prep Ct. 11</t>
  </si>
  <si>
    <t>ARVC 14R2 Adidas</t>
  </si>
  <si>
    <t>ARVC 17N2 Adidas</t>
  </si>
  <si>
    <t xml:space="preserve">M5) 10:00 AM </t>
  </si>
  <si>
    <t xml:space="preserve">M1) 8:00 AM </t>
  </si>
  <si>
    <t>F4 refs</t>
  </si>
  <si>
    <t xml:space="preserve">M7) 11:00 AM </t>
  </si>
  <si>
    <t xml:space="preserve">M13) 2:00 PM </t>
  </si>
  <si>
    <t>loser of M11 refs</t>
  </si>
  <si>
    <t xml:space="preserve">M2) 8:00 AM </t>
  </si>
  <si>
    <t>E4 refs</t>
  </si>
  <si>
    <t xml:space="preserve">M12) 1:00 PM </t>
  </si>
  <si>
    <t xml:space="preserve">M9) 12:00 PM </t>
  </si>
  <si>
    <t xml:space="preserve">M3) 9:00 AM </t>
  </si>
  <si>
    <t xml:space="preserve">M15) 3:00 PM </t>
  </si>
  <si>
    <t>loser of M13 refs</t>
  </si>
  <si>
    <t xml:space="preserve">M8) 11:00 AM </t>
  </si>
  <si>
    <t xml:space="preserve">M14) 2:00 PM </t>
  </si>
  <si>
    <t xml:space="preserve">M4) 9:00 AM </t>
  </si>
  <si>
    <t>loser of M12 refs</t>
  </si>
  <si>
    <t xml:space="preserve">M11) 1:00 PM </t>
  </si>
  <si>
    <t>loser of M9 refs</t>
  </si>
  <si>
    <t xml:space="preserve">M6) 10:00 AM </t>
  </si>
  <si>
    <t xml:space="preserve">M10) 12:00 PM </t>
  </si>
  <si>
    <t>Loser of M5</t>
  </si>
  <si>
    <t>-These teams must ref a match before they play.</t>
  </si>
  <si>
    <t xml:space="preserve">REVISED 2/14 </t>
  </si>
  <si>
    <t>ARVC 15 N2 Adidas</t>
  </si>
  <si>
    <t>ABQ Wariors 16</t>
  </si>
  <si>
    <t xml:space="preserve">NM Cactus 15 Black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</si>
</sst>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33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/>
    </xf>
    <xf numFmtId="0" fontId="1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6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1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>
      <alignment horizontal="center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57">
      <alignment/>
      <protection/>
    </xf>
    <xf numFmtId="0" fontId="11" fillId="0" borderId="0" xfId="57" applyFont="1" applyAlignment="1">
      <alignment/>
      <protection/>
    </xf>
    <xf numFmtId="0" fontId="66" fillId="0" borderId="0" xfId="57" applyFont="1" applyAlignment="1">
      <alignment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7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6" fillId="10" borderId="10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horizontal="center"/>
      <protection/>
    </xf>
    <xf numFmtId="0" fontId="6" fillId="0" borderId="10" xfId="57" applyFont="1" applyFill="1" applyBorder="1" applyAlignment="1" applyProtection="1">
      <alignment horizontal="center" vertical="center"/>
      <protection/>
    </xf>
    <xf numFmtId="0" fontId="0" fillId="0" borderId="12" xfId="57" applyBorder="1" applyAlignment="1" quotePrefix="1">
      <alignment horizontal="center"/>
      <protection/>
    </xf>
    <xf numFmtId="0" fontId="0" fillId="0" borderId="10" xfId="57" applyBorder="1">
      <alignment/>
      <protection/>
    </xf>
    <xf numFmtId="0" fontId="0" fillId="10" borderId="10" xfId="57" applyFill="1" applyBorder="1" applyAlignment="1" applyProtection="1">
      <alignment horizontal="center" vertical="center"/>
      <protection locked="0"/>
    </xf>
    <xf numFmtId="0" fontId="0" fillId="0" borderId="10" xfId="57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0" fillId="0" borderId="0" xfId="57" applyFill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0" fontId="7" fillId="36" borderId="0" xfId="0" applyFont="1" applyFill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14" fontId="20" fillId="0" borderId="19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20" fillId="0" borderId="2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65" fillId="0" borderId="0" xfId="57" applyFont="1" applyAlignment="1">
      <alignment/>
      <protection/>
    </xf>
    <xf numFmtId="0" fontId="3" fillId="0" borderId="0" xfId="0" applyFont="1" applyFill="1" applyAlignment="1">
      <alignment/>
    </xf>
    <xf numFmtId="0" fontId="7" fillId="35" borderId="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/>
    </xf>
    <xf numFmtId="0" fontId="12" fillId="0" borderId="27" xfId="0" applyFont="1" applyFill="1" applyBorder="1" applyAlignment="1">
      <alignment horizontal="center"/>
    </xf>
    <xf numFmtId="18" fontId="12" fillId="0" borderId="28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4" fontId="12" fillId="0" borderId="28" xfId="0" applyNumberFormat="1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2" fillId="36" borderId="2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8" fontId="12" fillId="0" borderId="30" xfId="0" applyNumberFormat="1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18" fontId="12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4" fontId="12" fillId="0" borderId="21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8" fontId="12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36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2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8" fontId="12" fillId="0" borderId="0" xfId="0" applyNumberFormat="1" applyFont="1" applyFill="1" applyBorder="1" applyAlignment="1">
      <alignment horizontal="center"/>
    </xf>
    <xf numFmtId="0" fontId="1" fillId="35" borderId="0" xfId="57" applyFont="1" applyFill="1" applyBorder="1" applyAlignment="1">
      <alignment horizontal="center"/>
      <protection/>
    </xf>
    <xf numFmtId="0" fontId="7" fillId="0" borderId="0" xfId="57" applyFont="1" applyBorder="1" applyAlignment="1" quotePrefix="1">
      <alignment/>
      <protection/>
    </xf>
    <xf numFmtId="0" fontId="1" fillId="0" borderId="0" xfId="0" applyFont="1" applyBorder="1" applyAlignment="1">
      <alignment/>
    </xf>
    <xf numFmtId="0" fontId="22" fillId="34" borderId="28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0" fillId="36" borderId="28" xfId="0" applyFont="1" applyFill="1" applyBorder="1" applyAlignment="1">
      <alignment horizontal="center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8" fontId="12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35" borderId="1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16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0" fontId="6" fillId="10" borderId="40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5" borderId="39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10" xfId="57" applyBorder="1" applyAlignment="1">
      <alignment horizontal="center"/>
      <protection/>
    </xf>
    <xf numFmtId="0" fontId="0" fillId="0" borderId="26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38" xfId="57" applyBorder="1" applyAlignment="1">
      <alignment horizontal="center" vertical="center"/>
      <protection/>
    </xf>
    <xf numFmtId="0" fontId="6" fillId="0" borderId="42" xfId="57" applyFont="1" applyBorder="1" applyAlignment="1">
      <alignment horizontal="center" vertical="center"/>
      <protection/>
    </xf>
    <xf numFmtId="0" fontId="6" fillId="0" borderId="36" xfId="57" applyFont="1" applyBorder="1" applyAlignment="1">
      <alignment horizontal="center" vertical="center"/>
      <protection/>
    </xf>
    <xf numFmtId="0" fontId="6" fillId="0" borderId="43" xfId="57" applyFont="1" applyBorder="1" applyAlignment="1">
      <alignment horizontal="center" vertical="center"/>
      <protection/>
    </xf>
    <xf numFmtId="0" fontId="6" fillId="35" borderId="39" xfId="57" applyFont="1" applyFill="1" applyBorder="1" applyAlignment="1">
      <alignment horizontal="center"/>
      <protection/>
    </xf>
    <xf numFmtId="0" fontId="6" fillId="35" borderId="40" xfId="57" applyFont="1" applyFill="1" applyBorder="1" applyAlignment="1">
      <alignment horizontal="center"/>
      <protection/>
    </xf>
    <xf numFmtId="0" fontId="6" fillId="35" borderId="19" xfId="57" applyFont="1" applyFill="1" applyBorder="1" applyAlignment="1">
      <alignment horizontal="center"/>
      <protection/>
    </xf>
    <xf numFmtId="0" fontId="6" fillId="35" borderId="21" xfId="57" applyFont="1" applyFill="1" applyBorder="1" applyAlignment="1">
      <alignment horizontal="center"/>
      <protection/>
    </xf>
    <xf numFmtId="0" fontId="6" fillId="35" borderId="37" xfId="57" applyFont="1" applyFill="1" applyBorder="1" applyAlignment="1">
      <alignment horizontal="center"/>
      <protection/>
    </xf>
    <xf numFmtId="0" fontId="6" fillId="35" borderId="41" xfId="57" applyFont="1" applyFill="1" applyBorder="1" applyAlignment="1">
      <alignment horizontal="center"/>
      <protection/>
    </xf>
    <xf numFmtId="0" fontId="0" fillId="10" borderId="26" xfId="57" applyFill="1" applyBorder="1" applyAlignment="1" applyProtection="1">
      <alignment horizontal="center" vertical="center"/>
      <protection locked="0"/>
    </xf>
    <xf numFmtId="0" fontId="0" fillId="10" borderId="12" xfId="57" applyFill="1" applyBorder="1" applyAlignment="1" applyProtection="1">
      <alignment horizontal="center" vertical="center"/>
      <protection locked="0"/>
    </xf>
    <xf numFmtId="0" fontId="6" fillId="10" borderId="39" xfId="57" applyFont="1" applyFill="1" applyBorder="1" applyAlignment="1">
      <alignment horizontal="center" vertical="center"/>
      <protection/>
    </xf>
    <xf numFmtId="0" fontId="6" fillId="10" borderId="40" xfId="57" applyFont="1" applyFill="1" applyBorder="1" applyAlignment="1">
      <alignment horizontal="center" vertical="center"/>
      <protection/>
    </xf>
    <xf numFmtId="0" fontId="6" fillId="10" borderId="19" xfId="57" applyFont="1" applyFill="1" applyBorder="1" applyAlignment="1">
      <alignment horizontal="center" vertical="center"/>
      <protection/>
    </xf>
    <xf numFmtId="0" fontId="6" fillId="10" borderId="21" xfId="57" applyFont="1" applyFill="1" applyBorder="1" applyAlignment="1">
      <alignment horizontal="center" vertical="center"/>
      <protection/>
    </xf>
    <xf numFmtId="0" fontId="6" fillId="10" borderId="37" xfId="57" applyFont="1" applyFill="1" applyBorder="1" applyAlignment="1">
      <alignment horizontal="center" vertical="center"/>
      <protection/>
    </xf>
    <xf numFmtId="0" fontId="6" fillId="10" borderId="41" xfId="57" applyFont="1" applyFill="1" applyBorder="1" applyAlignment="1">
      <alignment horizontal="center" vertical="center"/>
      <protection/>
    </xf>
    <xf numFmtId="0" fontId="0" fillId="0" borderId="26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14" fontId="5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14" fontId="7" fillId="0" borderId="0" xfId="0" applyNumberFormat="1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0" xfId="0" applyFont="1" applyBorder="1" applyAlignment="1" quotePrefix="1">
      <alignment horizontal="left"/>
    </xf>
    <xf numFmtId="0" fontId="0" fillId="0" borderId="12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20" xfId="0" applyFont="1" applyFill="1" applyBorder="1" applyAlignment="1">
      <alignment horizontal="center"/>
    </xf>
    <xf numFmtId="0" fontId="68" fillId="0" borderId="27" xfId="0" applyFont="1" applyFill="1" applyBorder="1" applyAlignment="1">
      <alignment horizontal="center"/>
    </xf>
    <xf numFmtId="0" fontId="68" fillId="0" borderId="31" xfId="0" applyFont="1" applyFill="1" applyBorder="1" applyAlignment="1">
      <alignment horizontal="center"/>
    </xf>
    <xf numFmtId="0" fontId="68" fillId="0" borderId="4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ichael\Documents\SURVA\2018\SW%20Fun%20Fest%20II%204.28.18%20(5.12.16.15.15.5)revision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s"/>
      <sheetName val="Div II Pool A"/>
      <sheetName val="Div II Gold Bracket"/>
      <sheetName val="Div III Pool A"/>
      <sheetName val="Div III Pool B"/>
      <sheetName val="Div III Pool C"/>
      <sheetName val="Div III Gold Bracket"/>
      <sheetName val="Div III Silver Bracket"/>
      <sheetName val="Div IV-A Pool A"/>
      <sheetName val="Div IV-A Pool B"/>
      <sheetName val="Div IV-A Pool C"/>
      <sheetName val="Div IV-A Pool D"/>
      <sheetName val="Div IV-A Gold Bracket"/>
      <sheetName val="Div IV-A Silver Bracket"/>
      <sheetName val="Div IV-B Pool A"/>
      <sheetName val="Div IV-B Pool B"/>
      <sheetName val="Div IV-B Pool C"/>
      <sheetName val="Div IV-B Pool D"/>
      <sheetName val="Div IV-B Gold Bracket"/>
      <sheetName val="Div IV-B Silver Bracket"/>
      <sheetName val="Div V Pool A"/>
      <sheetName val="Div V Pool B"/>
      <sheetName val="Div V- Pool C"/>
      <sheetName val="Div V Pool D"/>
      <sheetName val="Div V Gold Bracket"/>
      <sheetName val="Div V Silver Bracket"/>
      <sheetName val="Div VI Pool A"/>
      <sheetName val="Div VI Gold Bracket"/>
    </sheetNames>
    <sheetDataSet>
      <sheetData sheetId="0">
        <row r="1">
          <cell r="A1" t="str">
            <v>SW Fun Fest II</v>
          </cell>
        </row>
        <row r="2">
          <cell r="A2">
            <v>43218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E28" sqref="E28"/>
    </sheetView>
  </sheetViews>
  <sheetFormatPr defaultColWidth="8.8515625" defaultRowHeight="15" customHeight="1"/>
  <cols>
    <col min="1" max="4" width="35.7109375" style="0" customWidth="1"/>
    <col min="5" max="7" width="8.8515625" style="0" customWidth="1"/>
    <col min="8" max="8" width="20.28125" style="0" bestFit="1" customWidth="1"/>
    <col min="9" max="9" width="16.7109375" style="0" bestFit="1" customWidth="1"/>
  </cols>
  <sheetData>
    <row r="1" spans="1:4" s="4" customFormat="1" ht="18">
      <c r="A1" s="245" t="s">
        <v>160</v>
      </c>
      <c r="B1" s="245"/>
      <c r="C1" s="245"/>
      <c r="D1" s="245"/>
    </row>
    <row r="2" spans="1:4" s="4" customFormat="1" ht="18">
      <c r="A2" s="246" t="s">
        <v>167</v>
      </c>
      <c r="B2" s="246"/>
      <c r="C2" s="246"/>
      <c r="D2" s="246"/>
    </row>
    <row r="3" spans="1:4" s="4" customFormat="1" ht="18">
      <c r="A3" s="241" t="s">
        <v>259</v>
      </c>
      <c r="B3" s="241"/>
      <c r="C3" s="241"/>
      <c r="D3" s="241"/>
    </row>
    <row r="4" spans="1:4" s="4" customFormat="1" ht="18">
      <c r="A4" s="247" t="s">
        <v>225</v>
      </c>
      <c r="B4" s="247"/>
      <c r="C4" s="247"/>
      <c r="D4" s="247"/>
    </row>
    <row r="5" spans="1:4" s="4" customFormat="1" ht="18">
      <c r="A5" s="248" t="s">
        <v>152</v>
      </c>
      <c r="B5" s="248"/>
      <c r="C5" s="248"/>
      <c r="D5" s="248"/>
    </row>
    <row r="6" spans="1:4" s="4" customFormat="1" ht="18">
      <c r="A6" s="24" t="s">
        <v>93</v>
      </c>
      <c r="B6" s="24" t="s">
        <v>93</v>
      </c>
      <c r="C6" s="24" t="s">
        <v>93</v>
      </c>
      <c r="D6" s="24"/>
    </row>
    <row r="7" spans="1:4" s="4" customFormat="1" ht="15" customHeight="1">
      <c r="A7" s="243" t="s">
        <v>226</v>
      </c>
      <c r="B7" s="243"/>
      <c r="C7" s="243"/>
      <c r="D7" s="243"/>
    </row>
    <row r="8" spans="1:4" s="4" customFormat="1" ht="18">
      <c r="A8" s="244" t="s">
        <v>159</v>
      </c>
      <c r="B8" s="244"/>
      <c r="C8" s="244"/>
      <c r="D8" s="244"/>
    </row>
    <row r="9" spans="1:4" s="4" customFormat="1" ht="15" customHeight="1">
      <c r="A9" s="24"/>
      <c r="B9" s="24"/>
      <c r="C9" s="24"/>
      <c r="D9" s="24"/>
    </row>
    <row r="11" spans="1:4" ht="18">
      <c r="A11" s="242" t="s">
        <v>161</v>
      </c>
      <c r="B11" s="242"/>
      <c r="C11" s="242"/>
      <c r="D11" s="242"/>
    </row>
    <row r="12" spans="1:5" ht="15" customHeight="1">
      <c r="A12" s="30" t="s">
        <v>92</v>
      </c>
      <c r="B12" s="30" t="s">
        <v>92</v>
      </c>
      <c r="C12" s="30" t="s">
        <v>92</v>
      </c>
      <c r="D12" s="30" t="s">
        <v>92</v>
      </c>
      <c r="E12" s="6"/>
    </row>
    <row r="13" spans="1:5" s="27" customFormat="1" ht="15" customHeight="1">
      <c r="A13" s="123" t="s">
        <v>153</v>
      </c>
      <c r="B13" s="123" t="s">
        <v>154</v>
      </c>
      <c r="C13" s="123" t="s">
        <v>155</v>
      </c>
      <c r="D13" s="123" t="s">
        <v>217</v>
      </c>
      <c r="E13" s="80"/>
    </row>
    <row r="14" spans="1:5" s="27" customFormat="1" ht="15" customHeight="1">
      <c r="A14" s="26" t="s">
        <v>0</v>
      </c>
      <c r="B14" s="26" t="s">
        <v>1</v>
      </c>
      <c r="C14" s="26" t="s">
        <v>2</v>
      </c>
      <c r="D14" s="26" t="s">
        <v>3</v>
      </c>
      <c r="E14" s="80"/>
    </row>
    <row r="15" spans="1:5" s="27" customFormat="1" ht="15" customHeight="1">
      <c r="A15" s="124" t="s">
        <v>227</v>
      </c>
      <c r="B15" s="124" t="s">
        <v>176</v>
      </c>
      <c r="C15" s="124" t="s">
        <v>177</v>
      </c>
      <c r="D15" s="124" t="s">
        <v>178</v>
      </c>
      <c r="E15" s="80"/>
    </row>
    <row r="16" spans="1:5" s="27" customFormat="1" ht="15" customHeight="1">
      <c r="A16" s="124" t="s">
        <v>181</v>
      </c>
      <c r="B16" s="124" t="s">
        <v>180</v>
      </c>
      <c r="C16" s="124" t="s">
        <v>179</v>
      </c>
      <c r="D16" s="124" t="s">
        <v>121</v>
      </c>
      <c r="E16" s="80"/>
    </row>
    <row r="17" spans="1:5" s="27" customFormat="1" ht="15" customHeight="1">
      <c r="A17" s="124" t="s">
        <v>213</v>
      </c>
      <c r="B17" s="124" t="s">
        <v>235</v>
      </c>
      <c r="C17" s="124" t="s">
        <v>185</v>
      </c>
      <c r="D17" s="124" t="s">
        <v>182</v>
      </c>
      <c r="E17" s="80"/>
    </row>
    <row r="18" spans="1:5" s="27" customFormat="1" ht="15" customHeight="1">
      <c r="A18" s="124" t="s">
        <v>187</v>
      </c>
      <c r="B18" s="124" t="s">
        <v>186</v>
      </c>
      <c r="C18" s="124" t="s">
        <v>183</v>
      </c>
      <c r="D18" s="124" t="s">
        <v>184</v>
      </c>
      <c r="E18" s="80"/>
    </row>
    <row r="19" spans="1:5" ht="15" customHeight="1">
      <c r="A19" s="19"/>
      <c r="B19" s="16"/>
      <c r="C19" s="19"/>
      <c r="D19" s="19"/>
      <c r="E19" s="6"/>
    </row>
    <row r="20" spans="1:4" s="4" customFormat="1" ht="18">
      <c r="A20" s="242" t="s">
        <v>107</v>
      </c>
      <c r="B20" s="242"/>
      <c r="C20" s="242"/>
      <c r="D20" s="242"/>
    </row>
    <row r="21" spans="1:4" ht="15" customHeight="1">
      <c r="A21" s="34" t="s">
        <v>91</v>
      </c>
      <c r="B21" s="34" t="s">
        <v>91</v>
      </c>
      <c r="C21" s="34" t="s">
        <v>91</v>
      </c>
      <c r="D21" s="34" t="s">
        <v>91</v>
      </c>
    </row>
    <row r="22" spans="1:4" ht="15" customHeight="1">
      <c r="A22" s="121" t="s">
        <v>154</v>
      </c>
      <c r="B22" s="121" t="s">
        <v>155</v>
      </c>
      <c r="C22" s="121" t="s">
        <v>217</v>
      </c>
      <c r="D22" s="121" t="s">
        <v>153</v>
      </c>
    </row>
    <row r="23" spans="1:4" ht="15" customHeight="1">
      <c r="A23" s="117" t="s">
        <v>0</v>
      </c>
      <c r="B23" s="117" t="s">
        <v>1</v>
      </c>
      <c r="C23" s="117" t="s">
        <v>2</v>
      </c>
      <c r="D23" s="35" t="s">
        <v>3</v>
      </c>
    </row>
    <row r="24" spans="1:4" ht="15" customHeight="1">
      <c r="A24" s="122" t="s">
        <v>122</v>
      </c>
      <c r="B24" s="122" t="s">
        <v>128</v>
      </c>
      <c r="C24" s="122" t="s">
        <v>188</v>
      </c>
      <c r="D24" s="122" t="s">
        <v>189</v>
      </c>
    </row>
    <row r="25" spans="1:4" ht="15" customHeight="1">
      <c r="A25" s="122" t="s">
        <v>191</v>
      </c>
      <c r="B25" s="122" t="s">
        <v>192</v>
      </c>
      <c r="C25" s="122" t="s">
        <v>190</v>
      </c>
      <c r="D25" s="122" t="s">
        <v>129</v>
      </c>
    </row>
    <row r="26" spans="1:4" ht="15" customHeight="1">
      <c r="A26" s="122" t="s">
        <v>132</v>
      </c>
      <c r="B26" s="122" t="s">
        <v>127</v>
      </c>
      <c r="C26" s="122" t="s">
        <v>193</v>
      </c>
      <c r="D26" s="122" t="s">
        <v>138</v>
      </c>
    </row>
    <row r="27" spans="1:4" ht="15" customHeight="1">
      <c r="A27" s="122" t="s">
        <v>196</v>
      </c>
      <c r="B27" s="122" t="s">
        <v>130</v>
      </c>
      <c r="C27" s="122" t="s">
        <v>195</v>
      </c>
      <c r="D27" s="122" t="s">
        <v>194</v>
      </c>
    </row>
    <row r="28" spans="1:5" ht="15" customHeight="1">
      <c r="A28" s="19"/>
      <c r="B28" s="16"/>
      <c r="C28" s="19"/>
      <c r="D28" s="19"/>
      <c r="E28" s="6"/>
    </row>
    <row r="29" spans="1:4" ht="18">
      <c r="A29" s="242" t="s">
        <v>126</v>
      </c>
      <c r="B29" s="242"/>
      <c r="C29" s="242"/>
      <c r="D29" s="242"/>
    </row>
    <row r="30" spans="1:4" ht="15.75">
      <c r="A30" s="30" t="s">
        <v>92</v>
      </c>
      <c r="B30" s="30" t="s">
        <v>92</v>
      </c>
      <c r="C30" s="30" t="s">
        <v>92</v>
      </c>
      <c r="D30" s="34" t="s">
        <v>91</v>
      </c>
    </row>
    <row r="31" spans="1:4" ht="15" customHeight="1">
      <c r="A31" s="123" t="s">
        <v>218</v>
      </c>
      <c r="B31" s="123" t="s">
        <v>221</v>
      </c>
      <c r="C31" s="123" t="s">
        <v>222</v>
      </c>
      <c r="D31" s="121" t="s">
        <v>218</v>
      </c>
    </row>
    <row r="32" spans="1:4" ht="15" customHeight="1">
      <c r="A32" s="26" t="s">
        <v>0</v>
      </c>
      <c r="B32" s="26" t="s">
        <v>1</v>
      </c>
      <c r="C32" s="26" t="s">
        <v>2</v>
      </c>
      <c r="D32" s="35" t="s">
        <v>3</v>
      </c>
    </row>
    <row r="33" spans="1:4" ht="15" customHeight="1">
      <c r="A33" s="124" t="s">
        <v>131</v>
      </c>
      <c r="B33" s="124" t="s">
        <v>197</v>
      </c>
      <c r="C33" s="124" t="s">
        <v>198</v>
      </c>
      <c r="D33" s="122" t="s">
        <v>203</v>
      </c>
    </row>
    <row r="34" spans="1:4" ht="15" customHeight="1">
      <c r="A34" s="124" t="s">
        <v>202</v>
      </c>
      <c r="B34" s="124" t="s">
        <v>201</v>
      </c>
      <c r="C34" s="124" t="s">
        <v>134</v>
      </c>
      <c r="D34" s="122" t="s">
        <v>133</v>
      </c>
    </row>
    <row r="35" spans="1:4" ht="15" customHeight="1">
      <c r="A35" s="124" t="s">
        <v>141</v>
      </c>
      <c r="B35" s="124" t="s">
        <v>136</v>
      </c>
      <c r="C35" s="124" t="s">
        <v>140</v>
      </c>
      <c r="D35" s="122" t="s">
        <v>206</v>
      </c>
    </row>
    <row r="36" spans="1:4" ht="15" customHeight="1">
      <c r="A36" s="119"/>
      <c r="B36" s="124" t="s">
        <v>207</v>
      </c>
      <c r="C36" s="124" t="s">
        <v>234</v>
      </c>
      <c r="D36" s="122" t="s">
        <v>205</v>
      </c>
    </row>
    <row r="37" ht="15" customHeight="1">
      <c r="E37" s="6"/>
    </row>
    <row r="38" spans="2:5" ht="15" customHeight="1">
      <c r="B38" s="34" t="s">
        <v>91</v>
      </c>
      <c r="C38" s="34" t="s">
        <v>91</v>
      </c>
      <c r="E38" s="6"/>
    </row>
    <row r="39" spans="2:5" ht="15" customHeight="1">
      <c r="B39" s="121" t="s">
        <v>221</v>
      </c>
      <c r="C39" s="121" t="s">
        <v>222</v>
      </c>
      <c r="E39" s="6"/>
    </row>
    <row r="40" spans="2:5" ht="15" customHeight="1">
      <c r="B40" s="35" t="s">
        <v>78</v>
      </c>
      <c r="C40" s="35" t="s">
        <v>95</v>
      </c>
      <c r="E40" s="6"/>
    </row>
    <row r="41" spans="2:5" ht="15" customHeight="1">
      <c r="B41" s="122" t="s">
        <v>199</v>
      </c>
      <c r="C41" s="122" t="s">
        <v>135</v>
      </c>
      <c r="E41" s="6"/>
    </row>
    <row r="42" spans="2:5" ht="15" customHeight="1">
      <c r="B42" s="122" t="s">
        <v>137</v>
      </c>
      <c r="C42" s="122" t="s">
        <v>200</v>
      </c>
      <c r="E42" s="6"/>
    </row>
    <row r="43" spans="2:5" ht="15" customHeight="1">
      <c r="B43" s="122" t="s">
        <v>204</v>
      </c>
      <c r="C43" s="122" t="s">
        <v>139</v>
      </c>
      <c r="E43" s="6"/>
    </row>
    <row r="44" spans="2:5" ht="15" customHeight="1">
      <c r="B44" s="122" t="s">
        <v>208</v>
      </c>
      <c r="C44" s="122" t="s">
        <v>209</v>
      </c>
      <c r="E44" s="6"/>
    </row>
    <row r="45" spans="1:5" ht="15" customHeight="1">
      <c r="A45" s="19"/>
      <c r="B45" s="19"/>
      <c r="C45" s="19"/>
      <c r="D45" s="19"/>
      <c r="E45" s="6"/>
    </row>
    <row r="46" spans="1:4" ht="18">
      <c r="A46" s="242" t="s">
        <v>106</v>
      </c>
      <c r="B46" s="242"/>
      <c r="C46" s="242"/>
      <c r="D46" s="242"/>
    </row>
    <row r="47" spans="2:4" ht="15" customHeight="1">
      <c r="B47" s="34" t="s">
        <v>91</v>
      </c>
      <c r="D47" s="19"/>
    </row>
    <row r="48" spans="2:4" ht="15" customHeight="1">
      <c r="B48" s="121" t="s">
        <v>220</v>
      </c>
      <c r="D48" s="19"/>
    </row>
    <row r="49" spans="2:4" ht="15" customHeight="1">
      <c r="B49" s="35" t="s">
        <v>0</v>
      </c>
      <c r="D49" s="19"/>
    </row>
    <row r="50" spans="2:4" ht="15" customHeight="1">
      <c r="B50" s="122" t="s">
        <v>142</v>
      </c>
      <c r="D50" s="19"/>
    </row>
    <row r="51" spans="2:4" ht="15" customHeight="1">
      <c r="B51" s="122" t="s">
        <v>210</v>
      </c>
      <c r="D51" s="19"/>
    </row>
    <row r="52" spans="2:4" ht="15" customHeight="1">
      <c r="B52" s="122" t="s">
        <v>211</v>
      </c>
      <c r="D52" s="19"/>
    </row>
    <row r="53" spans="2:4" ht="15" customHeight="1">
      <c r="B53" s="122" t="s">
        <v>143</v>
      </c>
      <c r="D53" s="19"/>
    </row>
    <row r="54" spans="1:4" ht="15" customHeight="1">
      <c r="A54" s="19"/>
      <c r="B54" s="122" t="s">
        <v>212</v>
      </c>
      <c r="D54" s="19"/>
    </row>
  </sheetData>
  <sheetProtection/>
  <mergeCells count="11">
    <mergeCell ref="A1:D1"/>
    <mergeCell ref="A2:D2"/>
    <mergeCell ref="A4:D4"/>
    <mergeCell ref="A5:D5"/>
    <mergeCell ref="A11:D11"/>
    <mergeCell ref="A3:D3"/>
    <mergeCell ref="A46:D46"/>
    <mergeCell ref="A20:D20"/>
    <mergeCell ref="A29:D29"/>
    <mergeCell ref="A7:D7"/>
    <mergeCell ref="A8:D8"/>
  </mergeCells>
  <printOptions horizontalCentered="1" verticalCentered="1"/>
  <pageMargins left="0.25" right="0.25" top="0.23" bottom="0.24" header="0.22" footer="0.24"/>
  <pageSetup fitToHeight="1" fitToWidth="1" horizontalDpi="600" verticalDpi="600" orientation="portrait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3">
      <selection activeCell="A28" sqref="A28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32" t="str">
        <f>Pools!C21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Pools!C22</f>
        <v>The Field House Ct. 4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SF Storm 151 Thunderbolt</v>
      </c>
      <c r="C12" s="276"/>
      <c r="D12" s="251" t="str">
        <f>A16</f>
        <v>E3VB 13 Edge</v>
      </c>
      <c r="E12" s="252"/>
      <c r="F12" s="251" t="str">
        <f>A19</f>
        <v>NMSI Sirens 16</v>
      </c>
      <c r="G12" s="252"/>
      <c r="H12" s="275" t="str">
        <f>A22</f>
        <v>Durango United 15 Red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Pools!C24</f>
        <v>SF Storm 151 Thunderbolt</v>
      </c>
      <c r="B13" s="268"/>
      <c r="C13" s="269"/>
      <c r="D13" s="40">
        <v>25</v>
      </c>
      <c r="E13" s="40">
        <v>19</v>
      </c>
      <c r="F13" s="40">
        <v>25</v>
      </c>
      <c r="G13" s="40">
        <v>11</v>
      </c>
      <c r="H13" s="40">
        <v>25</v>
      </c>
      <c r="I13" s="40">
        <v>1</v>
      </c>
      <c r="J13" s="265">
        <v>1</v>
      </c>
      <c r="K13" s="259">
        <v>1</v>
      </c>
      <c r="L13" s="260"/>
    </row>
    <row r="14" spans="1:12" s="41" customFormat="1" ht="24" customHeight="1">
      <c r="A14" s="266"/>
      <c r="B14" s="270"/>
      <c r="C14" s="271"/>
      <c r="D14" s="40">
        <v>25</v>
      </c>
      <c r="E14" s="40">
        <v>15</v>
      </c>
      <c r="F14" s="40">
        <v>25</v>
      </c>
      <c r="G14" s="40">
        <v>21</v>
      </c>
      <c r="H14" s="40">
        <v>25</v>
      </c>
      <c r="I14" s="40">
        <v>5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Pools!C25</f>
        <v>E3VB 13 Edge</v>
      </c>
      <c r="B16" s="42">
        <f>IF(E13&gt;0,E13," ")</f>
        <v>19</v>
      </c>
      <c r="C16" s="42">
        <f>IF(D13&gt;0,D13," ")</f>
        <v>25</v>
      </c>
      <c r="D16" s="268"/>
      <c r="E16" s="269"/>
      <c r="F16" s="40">
        <v>22</v>
      </c>
      <c r="G16" s="40">
        <v>25</v>
      </c>
      <c r="H16" s="40">
        <v>25</v>
      </c>
      <c r="I16" s="40">
        <v>3</v>
      </c>
      <c r="J16" s="265">
        <v>2</v>
      </c>
      <c r="K16" s="259">
        <v>2</v>
      </c>
      <c r="L16" s="260"/>
    </row>
    <row r="17" spans="1:12" s="41" customFormat="1" ht="24" customHeight="1">
      <c r="A17" s="266"/>
      <c r="B17" s="42">
        <f>IF(E14&gt;0,E14," ")</f>
        <v>15</v>
      </c>
      <c r="C17" s="42">
        <f>IF(D14&gt;0,D14," ")</f>
        <v>25</v>
      </c>
      <c r="D17" s="270"/>
      <c r="E17" s="271"/>
      <c r="F17" s="40">
        <v>25</v>
      </c>
      <c r="G17" s="40">
        <v>18</v>
      </c>
      <c r="H17" s="40">
        <v>25</v>
      </c>
      <c r="I17" s="40">
        <v>5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>
        <v>15</v>
      </c>
      <c r="G18" s="40">
        <v>10</v>
      </c>
      <c r="H18" s="40"/>
      <c r="I18" s="40"/>
      <c r="J18" s="267"/>
      <c r="K18" s="263"/>
      <c r="L18" s="264"/>
    </row>
    <row r="19" spans="1:12" s="41" customFormat="1" ht="24" customHeight="1">
      <c r="A19" s="265" t="str">
        <f>Pools!C26</f>
        <v>NMSI Sirens 16</v>
      </c>
      <c r="B19" s="42">
        <f>IF(G13&gt;0,G13," ")</f>
        <v>11</v>
      </c>
      <c r="C19" s="42">
        <f>IF(F13&gt;0,F13," ")</f>
        <v>25</v>
      </c>
      <c r="D19" s="42">
        <f>IF(G16&gt;0,G16," ")</f>
        <v>25</v>
      </c>
      <c r="E19" s="42">
        <f>IF(F16&gt;0,F16," ")</f>
        <v>22</v>
      </c>
      <c r="F19" s="43"/>
      <c r="G19" s="43"/>
      <c r="H19" s="40">
        <v>25</v>
      </c>
      <c r="I19" s="40">
        <v>6</v>
      </c>
      <c r="J19" s="265">
        <v>3</v>
      </c>
      <c r="K19" s="259">
        <v>3</v>
      </c>
      <c r="L19" s="260"/>
    </row>
    <row r="20" spans="1:12" s="41" customFormat="1" ht="24" customHeight="1">
      <c r="A20" s="266"/>
      <c r="B20" s="42">
        <f>IF(G14&gt;0,G14," ")</f>
        <v>21</v>
      </c>
      <c r="C20" s="42">
        <f>IF(F14&gt;0,F14," ")</f>
        <v>25</v>
      </c>
      <c r="D20" s="42">
        <f>IF(G17&gt;0,G17," ")</f>
        <v>18</v>
      </c>
      <c r="E20" s="42">
        <f>IF(F17&gt;0,F17," ")</f>
        <v>25</v>
      </c>
      <c r="F20" s="43"/>
      <c r="G20" s="43"/>
      <c r="H20" s="40">
        <v>25</v>
      </c>
      <c r="I20" s="40">
        <v>17</v>
      </c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>
        <f>IF(G18&gt;0,G18," ")</f>
        <v>10</v>
      </c>
      <c r="E21" s="42">
        <f>IF(F18&gt;0,F18," ")</f>
        <v>15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Pools!C27</f>
        <v>Durango United 15 Red</v>
      </c>
      <c r="B22" s="42">
        <f>IF(I13&gt;0,I13," ")</f>
        <v>1</v>
      </c>
      <c r="C22" s="42">
        <f>IF(H13&gt;0,H13," ")</f>
        <v>25</v>
      </c>
      <c r="D22" s="42">
        <f>IF(I16&gt;0,I16," ")</f>
        <v>3</v>
      </c>
      <c r="E22" s="42">
        <f>IF(H16&gt;0,H16," ")</f>
        <v>25</v>
      </c>
      <c r="F22" s="42">
        <f>IF(I19&gt;0,I19," ")</f>
        <v>6</v>
      </c>
      <c r="G22" s="42">
        <f>IF(H19&gt;0,H19," ")</f>
        <v>25</v>
      </c>
      <c r="H22" s="268"/>
      <c r="I22" s="269"/>
      <c r="J22" s="265">
        <v>4</v>
      </c>
      <c r="K22" s="259">
        <v>4</v>
      </c>
      <c r="L22" s="260"/>
    </row>
    <row r="23" spans="1:12" s="41" customFormat="1" ht="24" customHeight="1">
      <c r="A23" s="266"/>
      <c r="B23" s="42">
        <f>IF(I14&gt;0,I14," ")</f>
        <v>5</v>
      </c>
      <c r="C23" s="42">
        <f>IF(H14&gt;0,H14," ")</f>
        <v>25</v>
      </c>
      <c r="D23" s="42">
        <f>IF(I17&gt;0,I17," ")</f>
        <v>5</v>
      </c>
      <c r="E23" s="42">
        <f>IF(H17&gt;0,H17," ")</f>
        <v>25</v>
      </c>
      <c r="F23" s="42">
        <f>IF(I20&gt;0,I20," ")</f>
        <v>17</v>
      </c>
      <c r="G23" s="42">
        <f>IF(H20&gt;0,H20," ")</f>
        <v>25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151 Thunderbolt</v>
      </c>
      <c r="B28" s="256">
        <v>6</v>
      </c>
      <c r="C28" s="257"/>
      <c r="D28" s="256"/>
      <c r="E28" s="257"/>
      <c r="F28" s="256"/>
      <c r="G28" s="257"/>
      <c r="H28" s="44"/>
      <c r="I28" s="45">
        <f>D13+D14+D15+F13+F14+F15+H13+H14+H15</f>
        <v>150</v>
      </c>
      <c r="J28" s="45">
        <f>E13+E14+E15+G13+G14+G15+I13+I14+I15</f>
        <v>72</v>
      </c>
      <c r="K28" s="45">
        <f>I28-J28</f>
        <v>78</v>
      </c>
    </row>
    <row r="29" spans="1:11" ht="24" customHeight="1">
      <c r="A29" s="2" t="str">
        <f>A16</f>
        <v>E3VB 13 Edge</v>
      </c>
      <c r="B29" s="256">
        <v>4</v>
      </c>
      <c r="C29" s="257"/>
      <c r="D29" s="256">
        <v>3</v>
      </c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NMSI Sirens 16</v>
      </c>
      <c r="B30" s="256">
        <v>3</v>
      </c>
      <c r="C30" s="257"/>
      <c r="D30" s="256">
        <v>4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Durango United 15 Red</v>
      </c>
      <c r="B31" s="256"/>
      <c r="C31" s="257"/>
      <c r="D31" s="256">
        <v>6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13</v>
      </c>
      <c r="C32" s="258"/>
      <c r="D32" s="258">
        <f>SUM(D28:E31)</f>
        <v>13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SF Storm 151 Thunderbolt</v>
      </c>
      <c r="C35" s="252"/>
      <c r="D35" s="251" t="str">
        <f>A30</f>
        <v>NMSI Sirens 16</v>
      </c>
      <c r="E35" s="252"/>
      <c r="F35" s="253" t="str">
        <f>A16</f>
        <v>E3VB 13 Edge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E3VB 13 Edge</v>
      </c>
      <c r="C36" s="252"/>
      <c r="D36" s="251" t="str">
        <f>A22</f>
        <v>Durango United 15 Red</v>
      </c>
      <c r="E36" s="252"/>
      <c r="F36" s="253" t="str">
        <f>A13</f>
        <v>SF Storm 151 Thunderbolt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SF Storm 151 Thunderbolt</v>
      </c>
      <c r="C37" s="252"/>
      <c r="D37" s="251" t="str">
        <f>A31</f>
        <v>Durango United 15 Red</v>
      </c>
      <c r="E37" s="252"/>
      <c r="F37" s="253" t="str">
        <f>A30</f>
        <v>NMSI Sirens 16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E3VB 13 Edge</v>
      </c>
      <c r="C38" s="252"/>
      <c r="D38" s="251" t="str">
        <f>A30</f>
        <v>NMSI Sirens 16</v>
      </c>
      <c r="E38" s="252"/>
      <c r="F38" s="253" t="str">
        <f>A28</f>
        <v>SF Storm 151 Thunderbolt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NMSI Sirens 16</v>
      </c>
      <c r="C39" s="252"/>
      <c r="D39" s="251" t="str">
        <f>A31</f>
        <v>Durango United 15 Red</v>
      </c>
      <c r="E39" s="252"/>
      <c r="F39" s="253" t="str">
        <f>A16</f>
        <v>E3VB 13 Edge</v>
      </c>
      <c r="G39" s="253"/>
    </row>
    <row r="40" spans="1:7" ht="18" customHeight="1">
      <c r="A40" s="3" t="s">
        <v>26</v>
      </c>
      <c r="B40" s="251" t="str">
        <f>A13</f>
        <v>SF Storm 151 Thunderbolt</v>
      </c>
      <c r="C40" s="252"/>
      <c r="D40" s="251" t="str">
        <f>A29</f>
        <v>E3VB 13 Edge</v>
      </c>
      <c r="E40" s="252"/>
      <c r="F40" s="253" t="str">
        <f>A22</f>
        <v>Durango United 15 Red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6">
      <selection activeCell="J25" sqref="J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32" t="str">
        <f>Pools!D21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Pools!D22</f>
        <v>ARVC Sports Centre Ct. 1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E3VB 14 Chunky Monkey</v>
      </c>
      <c r="C12" s="276"/>
      <c r="D12" s="251" t="str">
        <f>A16</f>
        <v>VBINQ NM True 16</v>
      </c>
      <c r="E12" s="252"/>
      <c r="F12" s="251" t="str">
        <f>A19</f>
        <v>NNM Fusion 14</v>
      </c>
      <c r="G12" s="252"/>
      <c r="H12" s="275" t="str">
        <f>A22</f>
        <v>FCVBC 15 Caitlin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Pools!D24</f>
        <v>E3VB 14 Chunky Monkey</v>
      </c>
      <c r="B13" s="268"/>
      <c r="C13" s="269"/>
      <c r="D13" s="40">
        <v>25</v>
      </c>
      <c r="E13" s="40">
        <v>12</v>
      </c>
      <c r="F13" s="40">
        <v>25</v>
      </c>
      <c r="G13" s="40">
        <v>16</v>
      </c>
      <c r="H13" s="40">
        <v>25</v>
      </c>
      <c r="I13" s="40">
        <v>6</v>
      </c>
      <c r="J13" s="265">
        <v>1</v>
      </c>
      <c r="K13" s="259">
        <v>1</v>
      </c>
      <c r="L13" s="260"/>
    </row>
    <row r="14" spans="1:12" s="41" customFormat="1" ht="24" customHeight="1">
      <c r="A14" s="266"/>
      <c r="B14" s="270"/>
      <c r="C14" s="271"/>
      <c r="D14" s="40">
        <v>25</v>
      </c>
      <c r="E14" s="40">
        <v>17</v>
      </c>
      <c r="F14" s="40">
        <v>25</v>
      </c>
      <c r="G14" s="40">
        <v>6</v>
      </c>
      <c r="H14" s="40">
        <v>25</v>
      </c>
      <c r="I14" s="40">
        <v>15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Pools!D25</f>
        <v>VBINQ NM True 16</v>
      </c>
      <c r="B16" s="42">
        <f>IF(E13&gt;0,E13," ")</f>
        <v>12</v>
      </c>
      <c r="C16" s="42">
        <f>IF(D13&gt;0,D13," ")</f>
        <v>25</v>
      </c>
      <c r="D16" s="268"/>
      <c r="E16" s="269"/>
      <c r="F16" s="40">
        <v>9</v>
      </c>
      <c r="G16" s="40">
        <v>25</v>
      </c>
      <c r="H16" s="40">
        <v>20</v>
      </c>
      <c r="I16" s="40">
        <v>25</v>
      </c>
      <c r="J16" s="265">
        <v>2</v>
      </c>
      <c r="K16" s="259">
        <v>3</v>
      </c>
      <c r="L16" s="260"/>
    </row>
    <row r="17" spans="1:12" s="41" customFormat="1" ht="24" customHeight="1">
      <c r="A17" s="266"/>
      <c r="B17" s="42">
        <f>IF(E14&gt;0,E14," ")</f>
        <v>17</v>
      </c>
      <c r="C17" s="42">
        <f>IF(D14&gt;0,D14," ")</f>
        <v>25</v>
      </c>
      <c r="D17" s="270"/>
      <c r="E17" s="271"/>
      <c r="F17" s="40">
        <v>25</v>
      </c>
      <c r="G17" s="40">
        <v>18</v>
      </c>
      <c r="H17" s="40">
        <v>25</v>
      </c>
      <c r="I17" s="40">
        <v>23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Pools!D26</f>
        <v>NNM Fusion 14</v>
      </c>
      <c r="B19" s="42">
        <f>IF(G13&gt;0,G13," ")</f>
        <v>16</v>
      </c>
      <c r="C19" s="42">
        <f>IF(F13&gt;0,F13," ")</f>
        <v>25</v>
      </c>
      <c r="D19" s="42">
        <f>IF(G16&gt;0,G16," ")</f>
        <v>25</v>
      </c>
      <c r="E19" s="42">
        <f>IF(F16&gt;0,F16," ")</f>
        <v>9</v>
      </c>
      <c r="F19" s="43"/>
      <c r="G19" s="43"/>
      <c r="H19" s="40">
        <v>19</v>
      </c>
      <c r="I19" s="40">
        <v>25</v>
      </c>
      <c r="J19" s="265">
        <v>3</v>
      </c>
      <c r="K19" s="259">
        <v>4</v>
      </c>
      <c r="L19" s="260"/>
    </row>
    <row r="20" spans="1:12" s="41" customFormat="1" ht="24" customHeight="1">
      <c r="A20" s="266"/>
      <c r="B20" s="42">
        <f>IF(G14&gt;0,G14," ")</f>
        <v>6</v>
      </c>
      <c r="C20" s="42">
        <f>IF(F14&gt;0,F14," ")</f>
        <v>25</v>
      </c>
      <c r="D20" s="42">
        <f>IF(G17&gt;0,G17," ")</f>
        <v>18</v>
      </c>
      <c r="E20" s="42">
        <f>IF(F17&gt;0,F17," ")</f>
        <v>25</v>
      </c>
      <c r="F20" s="43"/>
      <c r="G20" s="43"/>
      <c r="H20" s="40">
        <v>24</v>
      </c>
      <c r="I20" s="40">
        <v>26</v>
      </c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Pools!D27</f>
        <v>FCVBC 15 Caitlin</v>
      </c>
      <c r="B22" s="42">
        <f>IF(I13&gt;0,I13," ")</f>
        <v>6</v>
      </c>
      <c r="C22" s="42">
        <f>IF(H13&gt;0,H13," ")</f>
        <v>25</v>
      </c>
      <c r="D22" s="42">
        <f>IF(I16&gt;0,I16," ")</f>
        <v>25</v>
      </c>
      <c r="E22" s="42">
        <f>IF(H16&gt;0,H16," ")</f>
        <v>20</v>
      </c>
      <c r="F22" s="42">
        <f>IF(I19&gt;0,I19," ")</f>
        <v>25</v>
      </c>
      <c r="G22" s="42">
        <f>IF(H19&gt;0,H19," ")</f>
        <v>19</v>
      </c>
      <c r="H22" s="268"/>
      <c r="I22" s="269"/>
      <c r="J22" s="265">
        <v>4</v>
      </c>
      <c r="K22" s="259">
        <v>2</v>
      </c>
      <c r="L22" s="260"/>
    </row>
    <row r="23" spans="1:12" s="41" customFormat="1" ht="24" customHeight="1">
      <c r="A23" s="266"/>
      <c r="B23" s="42">
        <f>IF(I14&gt;0,I14," ")</f>
        <v>15</v>
      </c>
      <c r="C23" s="42">
        <f>IF(H14&gt;0,H14," ")</f>
        <v>25</v>
      </c>
      <c r="D23" s="42">
        <f>IF(I17&gt;0,I17," ")</f>
        <v>23</v>
      </c>
      <c r="E23" s="42">
        <f>IF(H17&gt;0,H17," ")</f>
        <v>25</v>
      </c>
      <c r="F23" s="42">
        <f>IF(I20&gt;0,I20," ")</f>
        <v>26</v>
      </c>
      <c r="G23" s="42">
        <f>IF(H20&gt;0,H20," ")</f>
        <v>24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14 Chunky Monkey</v>
      </c>
      <c r="B28" s="256">
        <v>6</v>
      </c>
      <c r="C28" s="257"/>
      <c r="D28" s="256"/>
      <c r="E28" s="257"/>
      <c r="F28" s="256"/>
      <c r="G28" s="257"/>
      <c r="H28" s="44"/>
      <c r="I28" s="45">
        <f>D13+D14+D15+F13+F14+F15+H13+H14+H15</f>
        <v>150</v>
      </c>
      <c r="J28" s="45">
        <f>E13+E14+E15+G13+G14+G15+I13+I14+I15</f>
        <v>72</v>
      </c>
      <c r="K28" s="45">
        <f>I28-J28</f>
        <v>78</v>
      </c>
    </row>
    <row r="29" spans="1:11" ht="24" customHeight="1">
      <c r="A29" s="2" t="str">
        <f>A16</f>
        <v>VBINQ NM True 16</v>
      </c>
      <c r="B29" s="256">
        <v>2</v>
      </c>
      <c r="C29" s="257"/>
      <c r="D29" s="256">
        <v>4</v>
      </c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NNM Fusion 14</v>
      </c>
      <c r="B30" s="256">
        <v>1</v>
      </c>
      <c r="C30" s="257"/>
      <c r="D30" s="256">
        <v>5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15 Caitlin</v>
      </c>
      <c r="B31" s="256">
        <v>3</v>
      </c>
      <c r="C31" s="257"/>
      <c r="D31" s="256">
        <v>3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12</v>
      </c>
      <c r="C32" s="258"/>
      <c r="D32" s="258">
        <f>SUM(D28:E31)</f>
        <v>12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E3VB 14 Chunky Monkey</v>
      </c>
      <c r="C35" s="252"/>
      <c r="D35" s="251" t="str">
        <f>A30</f>
        <v>NNM Fusion 14</v>
      </c>
      <c r="E35" s="252"/>
      <c r="F35" s="253" t="str">
        <f>A16</f>
        <v>VBINQ NM True 16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VBINQ NM True 16</v>
      </c>
      <c r="C36" s="252"/>
      <c r="D36" s="251" t="str">
        <f>A22</f>
        <v>FCVBC 15 Caitlin</v>
      </c>
      <c r="E36" s="252"/>
      <c r="F36" s="253" t="str">
        <f>A13</f>
        <v>E3VB 14 Chunky Monkey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E3VB 14 Chunky Monkey</v>
      </c>
      <c r="C37" s="252"/>
      <c r="D37" s="251" t="str">
        <f>A31</f>
        <v>FCVBC 15 Caitlin</v>
      </c>
      <c r="E37" s="252"/>
      <c r="F37" s="253" t="str">
        <f>A30</f>
        <v>NNM Fusion 14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VBINQ NM True 16</v>
      </c>
      <c r="C38" s="252"/>
      <c r="D38" s="251" t="str">
        <f>A30</f>
        <v>NNM Fusion 14</v>
      </c>
      <c r="E38" s="252"/>
      <c r="F38" s="253" t="str">
        <f>A28</f>
        <v>E3VB 14 Chunky Monkey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NNM Fusion 14</v>
      </c>
      <c r="C39" s="252"/>
      <c r="D39" s="251" t="str">
        <f>A31</f>
        <v>FCVBC 15 Caitlin</v>
      </c>
      <c r="E39" s="252"/>
      <c r="F39" s="253" t="str">
        <f>A16</f>
        <v>VBINQ NM True 16</v>
      </c>
      <c r="G39" s="253"/>
    </row>
    <row r="40" spans="1:7" ht="18" customHeight="1">
      <c r="A40" s="3" t="s">
        <v>26</v>
      </c>
      <c r="B40" s="251" t="str">
        <f>A13</f>
        <v>E3VB 14 Chunky Monkey</v>
      </c>
      <c r="C40" s="252"/>
      <c r="D40" s="251" t="str">
        <f>A29</f>
        <v>VBINQ NM True 16</v>
      </c>
      <c r="E40" s="252"/>
      <c r="F40" s="253" t="str">
        <f>A22</f>
        <v>FCVBC 15 Caitlin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1">
      <selection activeCell="D28" sqref="D28"/>
    </sheetView>
  </sheetViews>
  <sheetFormatPr defaultColWidth="8.8515625" defaultRowHeight="12.75"/>
  <cols>
    <col min="1" max="1" width="25.7109375" style="0" customWidth="1"/>
    <col min="2" max="3" width="28.7109375" style="0" customWidth="1"/>
    <col min="4" max="4" width="31.421875" style="0" bestFit="1" customWidth="1"/>
    <col min="5" max="6" width="28.7109375" style="0" customWidth="1"/>
    <col min="7" max="7" width="25.7109375" style="0" customWidth="1"/>
  </cols>
  <sheetData>
    <row r="1" spans="1:7" ht="19.5">
      <c r="A1" s="279" t="str">
        <f>Pools!A1</f>
        <v>Presidente Picante</v>
      </c>
      <c r="B1" s="279"/>
      <c r="C1" s="279"/>
      <c r="D1" s="279"/>
      <c r="E1" s="279"/>
      <c r="F1" s="279"/>
      <c r="G1" s="279"/>
    </row>
    <row r="2" spans="1:7" ht="18">
      <c r="A2" s="246" t="str">
        <f>Pools!A2</f>
        <v>2/16&amp;17/19</v>
      </c>
      <c r="B2" s="246"/>
      <c r="C2" s="246"/>
      <c r="D2" s="246"/>
      <c r="E2" s="246"/>
      <c r="F2" s="246"/>
      <c r="G2" s="246"/>
    </row>
    <row r="3" spans="1:4" ht="18">
      <c r="A3" s="280"/>
      <c r="B3" s="280"/>
      <c r="C3" s="5"/>
      <c r="D3" s="5"/>
    </row>
    <row r="4" spans="1:7" ht="19.5">
      <c r="A4" s="277" t="str">
        <f>Pools!A20</f>
        <v>Division III</v>
      </c>
      <c r="B4" s="277"/>
      <c r="C4" s="277"/>
      <c r="D4" s="277"/>
      <c r="E4" s="277"/>
      <c r="F4" s="277"/>
      <c r="G4" s="277"/>
    </row>
    <row r="5" spans="1:7" ht="19.5">
      <c r="A5" s="277" t="s">
        <v>43</v>
      </c>
      <c r="B5" s="277"/>
      <c r="C5" s="277"/>
      <c r="D5" s="277"/>
      <c r="E5" s="277"/>
      <c r="F5" s="277"/>
      <c r="G5" s="277"/>
    </row>
    <row r="6" spans="1:7" ht="12.75" customHeight="1">
      <c r="A6" s="15"/>
      <c r="B6" s="15"/>
      <c r="C6" s="15"/>
      <c r="D6" s="15"/>
      <c r="E6" s="15"/>
      <c r="F6" s="15"/>
      <c r="G6" s="15"/>
    </row>
    <row r="7" spans="3:5" s="125" customFormat="1" ht="15.75">
      <c r="C7" s="126" t="s">
        <v>217</v>
      </c>
      <c r="D7" s="126" t="s">
        <v>42</v>
      </c>
      <c r="E7" s="126" t="s">
        <v>218</v>
      </c>
    </row>
    <row r="8" s="125" customFormat="1" ht="15.75"/>
    <row r="9" spans="1:8" s="125" customFormat="1" ht="15.75">
      <c r="A9" s="278" t="s">
        <v>41</v>
      </c>
      <c r="B9" s="278"/>
      <c r="C9" s="278"/>
      <c r="D9" s="278"/>
      <c r="E9" s="278"/>
      <c r="F9" s="278"/>
      <c r="G9" s="278"/>
      <c r="H9" s="127"/>
    </row>
    <row r="10" spans="2:6" s="125" customFormat="1" ht="15.75">
      <c r="B10" s="126"/>
      <c r="C10" s="126"/>
      <c r="D10" s="126"/>
      <c r="E10" s="126"/>
      <c r="F10" s="126"/>
    </row>
    <row r="11" s="125" customFormat="1" ht="15.75"/>
    <row r="12" spans="1:7" s="125" customFormat="1" ht="28.5" customHeight="1" thickBot="1">
      <c r="A12" s="29"/>
      <c r="B12" s="29"/>
      <c r="C12" s="29"/>
      <c r="D12" s="54" t="s">
        <v>31</v>
      </c>
      <c r="E12" s="29"/>
      <c r="F12" s="29"/>
      <c r="G12" s="29"/>
    </row>
    <row r="13" spans="1:7" s="125" customFormat="1" ht="28.5" customHeight="1" thickTop="1">
      <c r="A13" s="29"/>
      <c r="B13" s="29"/>
      <c r="C13" s="29"/>
      <c r="D13" s="321" t="s">
        <v>260</v>
      </c>
      <c r="E13" s="29"/>
      <c r="F13" s="29"/>
      <c r="G13" s="29"/>
    </row>
    <row r="14" spans="1:7" s="125" customFormat="1" ht="28.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28.5" customHeight="1" thickBot="1">
      <c r="A15" s="29"/>
      <c r="B15" s="29"/>
      <c r="C15" s="130"/>
      <c r="D15" s="131" t="str">
        <f>C7</f>
        <v>The Field House Ct. 4</v>
      </c>
      <c r="E15" s="132"/>
      <c r="F15" s="29"/>
      <c r="G15" s="29"/>
    </row>
    <row r="16" spans="1:7" s="125" customFormat="1" ht="28.5" customHeight="1">
      <c r="A16" s="29"/>
      <c r="B16" s="29"/>
      <c r="C16" s="133"/>
      <c r="D16" s="134" t="s">
        <v>71</v>
      </c>
      <c r="E16" s="135"/>
      <c r="F16" s="29"/>
      <c r="G16" s="29"/>
    </row>
    <row r="17" spans="1:7" s="125" customFormat="1" ht="28.5" customHeight="1">
      <c r="A17" s="29"/>
      <c r="B17" s="29"/>
      <c r="C17" s="136"/>
      <c r="D17" s="137"/>
      <c r="E17" s="138"/>
      <c r="F17" s="29"/>
      <c r="G17" s="29"/>
    </row>
    <row r="18" spans="1:7" s="125" customFormat="1" ht="28.5" customHeight="1" thickBot="1">
      <c r="A18" s="29"/>
      <c r="B18" s="29"/>
      <c r="C18" s="139" t="s">
        <v>53</v>
      </c>
      <c r="D18" s="322" t="s">
        <v>261</v>
      </c>
      <c r="E18" s="141" t="s">
        <v>51</v>
      </c>
      <c r="F18" s="29"/>
      <c r="G18" s="29"/>
    </row>
    <row r="19" spans="1:7" s="125" customFormat="1" ht="28.5" customHeight="1" thickBot="1" thickTop="1">
      <c r="A19" s="29"/>
      <c r="B19" s="142"/>
      <c r="C19" s="143" t="str">
        <f>E19</f>
        <v>The Field House Ct. 4</v>
      </c>
      <c r="D19" s="144" t="s">
        <v>33</v>
      </c>
      <c r="E19" s="145" t="str">
        <f>D23</f>
        <v>The Field House Ct. 4</v>
      </c>
      <c r="F19" s="146"/>
      <c r="G19" s="29"/>
    </row>
    <row r="20" spans="1:7" s="125" customFormat="1" ht="28.5" customHeight="1" thickBot="1">
      <c r="A20" s="29"/>
      <c r="B20" s="133"/>
      <c r="C20" s="147" t="s">
        <v>59</v>
      </c>
      <c r="D20" s="148" t="s">
        <v>34</v>
      </c>
      <c r="E20" s="149" t="s">
        <v>58</v>
      </c>
      <c r="F20" s="135"/>
      <c r="G20" s="29"/>
    </row>
    <row r="21" spans="1:7" s="125" customFormat="1" ht="28.5" customHeight="1" thickTop="1">
      <c r="A21" s="29"/>
      <c r="B21" s="147"/>
      <c r="C21" s="147"/>
      <c r="D21" s="321" t="s">
        <v>190</v>
      </c>
      <c r="E21" s="138"/>
      <c r="F21" s="138"/>
      <c r="G21" s="29"/>
    </row>
    <row r="22" spans="1:7" s="125" customFormat="1" ht="28.5" customHeight="1">
      <c r="A22" s="29"/>
      <c r="B22" s="147"/>
      <c r="C22" s="147"/>
      <c r="D22" s="129" t="s">
        <v>49</v>
      </c>
      <c r="E22" s="138"/>
      <c r="F22" s="138"/>
      <c r="G22" s="29"/>
    </row>
    <row r="23" spans="1:7" s="125" customFormat="1" ht="28.5" customHeight="1" thickBot="1">
      <c r="A23" s="29"/>
      <c r="B23" s="136"/>
      <c r="C23" s="150"/>
      <c r="D23" s="131" t="str">
        <f>D15</f>
        <v>The Field House Ct. 4</v>
      </c>
      <c r="E23" s="142"/>
      <c r="F23" s="149"/>
      <c r="G23" s="29"/>
    </row>
    <row r="24" spans="1:7" s="125" customFormat="1" ht="28.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28.5" customHeight="1">
      <c r="A25" s="29"/>
      <c r="B25" s="136"/>
      <c r="C25" s="29"/>
      <c r="D25" s="137"/>
      <c r="E25" s="29"/>
      <c r="F25" s="149"/>
      <c r="G25" s="29"/>
    </row>
    <row r="26" spans="1:7" s="125" customFormat="1" ht="28.5" customHeight="1" thickBot="1">
      <c r="A26" s="29"/>
      <c r="B26" s="136"/>
      <c r="C26" s="29"/>
      <c r="D26" s="322" t="s">
        <v>189</v>
      </c>
      <c r="E26" s="29"/>
      <c r="F26" s="138"/>
      <c r="G26" s="29"/>
    </row>
    <row r="27" spans="1:7" s="125" customFormat="1" ht="28.5" customHeight="1" thickTop="1">
      <c r="A27" s="54"/>
      <c r="B27" s="152" t="s">
        <v>146</v>
      </c>
      <c r="C27" s="29"/>
      <c r="D27" s="144" t="s">
        <v>35</v>
      </c>
      <c r="E27" s="29"/>
      <c r="F27" s="141" t="s">
        <v>144</v>
      </c>
      <c r="G27" s="29"/>
    </row>
    <row r="28" spans="1:7" s="125" customFormat="1" ht="28.5" customHeight="1" thickBot="1">
      <c r="A28" s="142"/>
      <c r="B28" s="143" t="str">
        <f>F28</f>
        <v>The Field House Ct. 4</v>
      </c>
      <c r="C28" s="29"/>
      <c r="D28" s="29"/>
      <c r="E28" s="153"/>
      <c r="F28" s="145" t="str">
        <f>C37</f>
        <v>The Field House Ct. 4</v>
      </c>
      <c r="G28" s="146"/>
    </row>
    <row r="29" spans="1:7" s="125" customFormat="1" ht="28.5" customHeight="1">
      <c r="A29" s="154" t="s">
        <v>44</v>
      </c>
      <c r="B29" s="147" t="s">
        <v>115</v>
      </c>
      <c r="C29" s="29"/>
      <c r="D29" s="54"/>
      <c r="E29" s="153"/>
      <c r="F29" s="149" t="s">
        <v>120</v>
      </c>
      <c r="G29" s="154" t="s">
        <v>45</v>
      </c>
    </row>
    <row r="30" spans="1:7" s="125" customFormat="1" ht="28.5" customHeight="1" thickBot="1">
      <c r="A30" s="154" t="s">
        <v>46</v>
      </c>
      <c r="B30" s="136"/>
      <c r="C30" s="155"/>
      <c r="D30" s="54" t="s">
        <v>36</v>
      </c>
      <c r="E30" s="29"/>
      <c r="F30" s="138"/>
      <c r="G30" s="154" t="s">
        <v>46</v>
      </c>
    </row>
    <row r="31" spans="1:7" s="125" customFormat="1" ht="28.5" customHeight="1" thickTop="1">
      <c r="A31" s="29"/>
      <c r="B31" s="136"/>
      <c r="C31" s="54"/>
      <c r="D31" s="323" t="s">
        <v>188</v>
      </c>
      <c r="E31" s="29"/>
      <c r="F31" s="138"/>
      <c r="G31" s="29"/>
    </row>
    <row r="32" spans="1:7" s="125" customFormat="1" ht="28.5" customHeight="1">
      <c r="A32" s="29"/>
      <c r="B32" s="136"/>
      <c r="C32" s="54"/>
      <c r="D32" s="129" t="s">
        <v>50</v>
      </c>
      <c r="E32" s="29"/>
      <c r="F32" s="138"/>
      <c r="G32" s="29"/>
    </row>
    <row r="33" spans="1:7" s="125" customFormat="1" ht="28.5" customHeight="1" thickBot="1">
      <c r="A33" s="29"/>
      <c r="B33" s="136"/>
      <c r="C33" s="156"/>
      <c r="D33" s="131" t="str">
        <f>D41</f>
        <v>The Field House Ct. 5</v>
      </c>
      <c r="E33" s="132"/>
      <c r="F33" s="138"/>
      <c r="G33" s="29"/>
    </row>
    <row r="34" spans="1:7" s="125" customFormat="1" ht="28.5" customHeight="1">
      <c r="A34" s="29"/>
      <c r="B34" s="136"/>
      <c r="C34" s="133"/>
      <c r="D34" s="137" t="s">
        <v>57</v>
      </c>
      <c r="E34" s="135"/>
      <c r="F34" s="138"/>
      <c r="G34" s="29"/>
    </row>
    <row r="35" spans="1:7" s="125" customFormat="1" ht="28.5" customHeight="1">
      <c r="A35" s="29"/>
      <c r="B35" s="136"/>
      <c r="C35" s="136"/>
      <c r="D35" s="137"/>
      <c r="E35" s="138"/>
      <c r="F35" s="138"/>
      <c r="G35" s="29"/>
    </row>
    <row r="36" spans="1:7" s="125" customFormat="1" ht="28.5" customHeight="1" thickBot="1">
      <c r="A36" s="153"/>
      <c r="B36" s="136"/>
      <c r="C36" s="139" t="s">
        <v>145</v>
      </c>
      <c r="D36" s="322" t="s">
        <v>194</v>
      </c>
      <c r="E36" s="141" t="s">
        <v>52</v>
      </c>
      <c r="F36" s="138"/>
      <c r="G36" s="29"/>
    </row>
    <row r="37" spans="1:7" s="125" customFormat="1" ht="28.5" customHeight="1" thickBot="1" thickTop="1">
      <c r="A37" s="29"/>
      <c r="B37" s="158"/>
      <c r="C37" s="143" t="str">
        <f>C19</f>
        <v>The Field House Ct. 4</v>
      </c>
      <c r="D37" s="159" t="s">
        <v>37</v>
      </c>
      <c r="E37" s="145" t="str">
        <f>D33</f>
        <v>The Field House Ct. 5</v>
      </c>
      <c r="F37" s="158"/>
      <c r="G37" s="29"/>
    </row>
    <row r="38" spans="1:7" s="125" customFormat="1" ht="28.5" customHeight="1" thickBot="1">
      <c r="A38" s="29"/>
      <c r="B38" s="29"/>
      <c r="C38" s="147" t="s">
        <v>55</v>
      </c>
      <c r="D38" s="54" t="s">
        <v>38</v>
      </c>
      <c r="E38" s="149" t="s">
        <v>60</v>
      </c>
      <c r="F38" s="29"/>
      <c r="G38" s="29"/>
    </row>
    <row r="39" spans="1:7" s="125" customFormat="1" ht="28.5" customHeight="1" thickTop="1">
      <c r="A39" s="160"/>
      <c r="B39" s="54"/>
      <c r="C39" s="136"/>
      <c r="D39" s="321" t="s">
        <v>262</v>
      </c>
      <c r="E39" s="138"/>
      <c r="F39" s="29"/>
      <c r="G39" s="29"/>
    </row>
    <row r="40" spans="1:7" s="125" customFormat="1" ht="28.5" customHeight="1">
      <c r="A40" s="29"/>
      <c r="B40" s="29"/>
      <c r="C40" s="136"/>
      <c r="D40" s="129" t="s">
        <v>64</v>
      </c>
      <c r="E40" s="138"/>
      <c r="F40" s="29"/>
      <c r="G40" s="29"/>
    </row>
    <row r="41" spans="1:7" s="125" customFormat="1" ht="28.5" customHeight="1" thickBot="1">
      <c r="A41" s="29"/>
      <c r="B41" s="29"/>
      <c r="C41" s="150"/>
      <c r="D41" s="131" t="str">
        <f>E7</f>
        <v>The Field House Ct. 5</v>
      </c>
      <c r="E41" s="161"/>
      <c r="F41" s="162" t="s">
        <v>229</v>
      </c>
      <c r="G41" s="163"/>
    </row>
    <row r="42" spans="1:7" s="125" customFormat="1" ht="28.5" customHeight="1">
      <c r="A42" s="29"/>
      <c r="B42" s="29"/>
      <c r="C42" s="151"/>
      <c r="D42" s="134" t="s">
        <v>70</v>
      </c>
      <c r="E42" s="29"/>
      <c r="F42" s="29"/>
      <c r="G42" s="29"/>
    </row>
    <row r="43" spans="1:7" s="125" customFormat="1" ht="28.5" customHeight="1">
      <c r="A43" s="29"/>
      <c r="B43" s="29"/>
      <c r="C43" s="29"/>
      <c r="D43" s="137"/>
      <c r="E43" s="29"/>
      <c r="F43" s="29"/>
      <c r="G43" s="29"/>
    </row>
    <row r="44" spans="1:7" s="125" customFormat="1" ht="28.5" customHeight="1" thickBot="1">
      <c r="A44" s="54"/>
      <c r="B44" s="54"/>
      <c r="C44" s="29"/>
      <c r="D44" s="322" t="s">
        <v>127</v>
      </c>
      <c r="E44" s="29"/>
      <c r="F44" s="29"/>
      <c r="G44" s="29"/>
    </row>
    <row r="45" spans="1:7" s="125" customFormat="1" ht="28.5" customHeight="1" thickTop="1">
      <c r="A45" s="54"/>
      <c r="B45" s="54"/>
      <c r="C45" s="54"/>
      <c r="D45" s="144" t="s">
        <v>32</v>
      </c>
      <c r="E45" s="29"/>
      <c r="F45" s="29"/>
      <c r="G45" s="29"/>
    </row>
    <row r="46" spans="1:7" s="125" customFormat="1" ht="28.5" customHeight="1">
      <c r="A46" s="164"/>
      <c r="B46" s="164"/>
      <c r="C46" s="164"/>
      <c r="D46" s="164"/>
      <c r="E46" s="164"/>
      <c r="F46" s="29"/>
      <c r="G46" s="29"/>
    </row>
    <row r="47" spans="1:7" ht="28.5" customHeight="1">
      <c r="A47" s="166"/>
      <c r="B47" s="167" t="s">
        <v>147</v>
      </c>
      <c r="C47" s="12"/>
      <c r="D47" s="14"/>
      <c r="E47" s="14"/>
      <c r="F47" s="168"/>
      <c r="G47" s="8"/>
    </row>
    <row r="48" spans="1:7" ht="22.5" customHeight="1">
      <c r="A48" s="16"/>
      <c r="B48" s="16"/>
      <c r="C48" s="17"/>
      <c r="D48" s="16"/>
      <c r="E48" s="16"/>
      <c r="F48" s="16"/>
      <c r="G48" s="16"/>
    </row>
    <row r="49" spans="1:7" ht="22.5" customHeight="1">
      <c r="A49" s="16"/>
      <c r="B49" s="54"/>
      <c r="C49" s="54"/>
      <c r="D49" s="54"/>
      <c r="E49" s="16"/>
      <c r="F49" s="16"/>
      <c r="G49" s="16"/>
    </row>
    <row r="50" spans="1:7" ht="22.5" customHeight="1">
      <c r="A50" s="16"/>
      <c r="B50" s="16"/>
      <c r="C50" s="16"/>
      <c r="D50" s="16"/>
      <c r="E50" s="16"/>
      <c r="F50" s="14"/>
      <c r="G50" s="14"/>
    </row>
    <row r="51" spans="1:7" ht="22.5" customHeight="1">
      <c r="A51" s="16"/>
      <c r="B51" s="16"/>
      <c r="C51" s="16"/>
      <c r="D51" s="16"/>
      <c r="E51" s="16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20"/>
      <c r="C53" s="14"/>
      <c r="D53" s="1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5.75">
      <c r="A58" s="54"/>
      <c r="B58" s="54"/>
      <c r="C58" s="54"/>
      <c r="D58" s="5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7" spans="2:3" ht="15.75">
      <c r="B67" s="54"/>
      <c r="C67" s="54"/>
    </row>
    <row r="76" ht="15.75">
      <c r="C76" s="54"/>
    </row>
    <row r="85" spans="2:4" ht="15.75">
      <c r="B85" s="54"/>
      <c r="C85" s="54"/>
      <c r="D85" s="54"/>
    </row>
    <row r="93" spans="2:4" ht="15.75">
      <c r="B93" s="54"/>
      <c r="C93" s="54"/>
      <c r="D93" s="54"/>
    </row>
    <row r="102" spans="1:5" ht="15.75">
      <c r="A102" s="54"/>
      <c r="B102" s="54"/>
      <c r="C102" s="54"/>
      <c r="D102" s="54"/>
      <c r="E102" s="54"/>
    </row>
  </sheetData>
  <sheetProtection/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3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zoomScalePageLayoutView="0" workbookViewId="0" topLeftCell="A29">
      <selection activeCell="D44" sqref="D44"/>
    </sheetView>
  </sheetViews>
  <sheetFormatPr defaultColWidth="8.8515625" defaultRowHeight="12.75"/>
  <cols>
    <col min="1" max="7" width="32.7109375" style="0" customWidth="1"/>
    <col min="8" max="8" width="25.7109375" style="0" customWidth="1"/>
  </cols>
  <sheetData>
    <row r="1" spans="1:8" ht="22.5" customHeight="1">
      <c r="A1" s="279" t="str">
        <f>Pools!A1</f>
        <v>Presidente Picante</v>
      </c>
      <c r="B1" s="279"/>
      <c r="C1" s="279"/>
      <c r="D1" s="279"/>
      <c r="E1" s="279"/>
      <c r="F1" s="279"/>
      <c r="G1" s="279"/>
      <c r="H1" s="51"/>
    </row>
    <row r="2" spans="1:8" ht="22.5" customHeight="1">
      <c r="A2" s="246" t="str">
        <f>Pools!A2</f>
        <v>2/16&amp;17/19</v>
      </c>
      <c r="B2" s="246"/>
      <c r="C2" s="246"/>
      <c r="D2" s="246"/>
      <c r="E2" s="246"/>
      <c r="F2" s="246"/>
      <c r="G2" s="246"/>
      <c r="H2" s="52"/>
    </row>
    <row r="3" spans="1:5" ht="22.5" customHeight="1">
      <c r="A3" s="280"/>
      <c r="B3" s="280"/>
      <c r="C3" s="280"/>
      <c r="D3" s="5"/>
      <c r="E3" s="5"/>
    </row>
    <row r="4" spans="1:8" ht="22.5" customHeight="1">
      <c r="A4" s="277" t="str">
        <f>Pools!A20</f>
        <v>Division III</v>
      </c>
      <c r="B4" s="277"/>
      <c r="C4" s="277"/>
      <c r="D4" s="277"/>
      <c r="E4" s="277"/>
      <c r="F4" s="277"/>
      <c r="G4" s="277"/>
      <c r="H4" s="25"/>
    </row>
    <row r="5" spans="1:9" ht="22.5" customHeight="1">
      <c r="A5" s="277" t="s">
        <v>73</v>
      </c>
      <c r="B5" s="277"/>
      <c r="C5" s="277"/>
      <c r="D5" s="277"/>
      <c r="E5" s="277"/>
      <c r="F5" s="277"/>
      <c r="G5" s="277"/>
      <c r="H5" s="25"/>
      <c r="I5" s="25"/>
    </row>
    <row r="6" spans="1:7" ht="19.5">
      <c r="A6" s="15"/>
      <c r="B6" s="15"/>
      <c r="C6" s="15"/>
      <c r="D6" s="15"/>
      <c r="E6" s="15"/>
      <c r="F6" s="15"/>
      <c r="G6" s="15"/>
    </row>
    <row r="7" spans="3:5" s="125" customFormat="1" ht="22.5" customHeight="1">
      <c r="C7" s="126" t="s">
        <v>218</v>
      </c>
      <c r="D7" s="126" t="s">
        <v>42</v>
      </c>
      <c r="E7" s="126" t="s">
        <v>219</v>
      </c>
    </row>
    <row r="8" s="125" customFormat="1" ht="15.75"/>
    <row r="9" spans="1:7" s="125" customFormat="1" ht="33" customHeight="1">
      <c r="A9" s="278" t="s">
        <v>41</v>
      </c>
      <c r="B9" s="278"/>
      <c r="C9" s="278"/>
      <c r="D9" s="278"/>
      <c r="E9" s="278"/>
      <c r="F9" s="278"/>
      <c r="G9" s="278"/>
    </row>
    <row r="10" spans="2:6" s="125" customFormat="1" ht="33" customHeight="1">
      <c r="B10" s="126"/>
      <c r="C10" s="126"/>
      <c r="D10" s="126"/>
      <c r="E10" s="126"/>
      <c r="F10" s="126"/>
    </row>
    <row r="11" s="125" customFormat="1" ht="33.75" customHeight="1"/>
    <row r="12" spans="1:7" s="125" customFormat="1" ht="33.75" customHeight="1" thickBot="1">
      <c r="A12" s="29"/>
      <c r="B12" s="29"/>
      <c r="C12" s="29"/>
      <c r="D12" s="54" t="s">
        <v>39</v>
      </c>
      <c r="E12" s="29"/>
      <c r="F12" s="29"/>
      <c r="G12" s="29"/>
    </row>
    <row r="13" spans="1:7" s="125" customFormat="1" ht="33.75" customHeight="1" thickTop="1">
      <c r="A13" s="29"/>
      <c r="B13" s="29"/>
      <c r="C13" s="29"/>
      <c r="D13" s="321" t="s">
        <v>191</v>
      </c>
      <c r="E13" s="29"/>
      <c r="F13" s="29"/>
      <c r="G13" s="29"/>
    </row>
    <row r="14" spans="1:7" s="125" customFormat="1" ht="33.7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33.75" customHeight="1" thickBot="1">
      <c r="A15" s="29"/>
      <c r="B15" s="29"/>
      <c r="C15" s="130"/>
      <c r="D15" s="131" t="str">
        <f>E7</f>
        <v>The Field House Ct. 6</v>
      </c>
      <c r="E15" s="132"/>
      <c r="F15" s="29"/>
      <c r="G15" s="29"/>
    </row>
    <row r="16" spans="1:7" s="125" customFormat="1" ht="33.75" customHeight="1">
      <c r="A16" s="29"/>
      <c r="B16" s="29"/>
      <c r="C16" s="133"/>
      <c r="D16" s="171" t="s">
        <v>90</v>
      </c>
      <c r="E16" s="135"/>
      <c r="F16" s="29"/>
      <c r="G16" s="29"/>
    </row>
    <row r="17" spans="1:7" s="125" customFormat="1" ht="33.75" customHeight="1">
      <c r="A17" s="29"/>
      <c r="B17" s="29"/>
      <c r="C17" s="136"/>
      <c r="D17" s="137"/>
      <c r="E17" s="138"/>
      <c r="F17" s="29"/>
      <c r="G17" s="29"/>
    </row>
    <row r="18" spans="1:7" s="125" customFormat="1" ht="33.75" customHeight="1" thickBot="1">
      <c r="A18" s="29"/>
      <c r="B18" s="29"/>
      <c r="C18" s="139" t="s">
        <v>156</v>
      </c>
      <c r="D18" s="322" t="s">
        <v>130</v>
      </c>
      <c r="E18" s="141" t="s">
        <v>124</v>
      </c>
      <c r="F18" s="29"/>
      <c r="G18" s="29"/>
    </row>
    <row r="19" spans="1:7" s="125" customFormat="1" ht="33.75" customHeight="1" thickBot="1" thickTop="1">
      <c r="A19" s="29"/>
      <c r="B19" s="142"/>
      <c r="C19" s="143" t="str">
        <f>E19</f>
        <v>The Field House Ct. 6</v>
      </c>
      <c r="D19" s="144" t="s">
        <v>66</v>
      </c>
      <c r="E19" s="145" t="str">
        <f>D23</f>
        <v>The Field House Ct. 6</v>
      </c>
      <c r="F19" s="146"/>
      <c r="G19" s="29"/>
    </row>
    <row r="20" spans="1:7" s="125" customFormat="1" ht="33.75" customHeight="1" thickBot="1">
      <c r="A20" s="29"/>
      <c r="B20" s="133"/>
      <c r="C20" s="147" t="s">
        <v>59</v>
      </c>
      <c r="D20" s="148" t="s">
        <v>77</v>
      </c>
      <c r="E20" s="149" t="s">
        <v>58</v>
      </c>
      <c r="F20" s="135"/>
      <c r="G20" s="29"/>
    </row>
    <row r="21" spans="1:7" s="125" customFormat="1" ht="33.75" customHeight="1" thickTop="1">
      <c r="A21" s="29"/>
      <c r="B21" s="147"/>
      <c r="C21" s="147"/>
      <c r="D21" s="321" t="s">
        <v>195</v>
      </c>
      <c r="E21" s="138"/>
      <c r="F21" s="138"/>
      <c r="G21" s="29"/>
    </row>
    <row r="22" spans="1:7" s="125" customFormat="1" ht="33.75" customHeight="1">
      <c r="A22" s="29"/>
      <c r="B22" s="147"/>
      <c r="C22" s="147"/>
      <c r="D22" s="129" t="s">
        <v>150</v>
      </c>
      <c r="E22" s="138"/>
      <c r="F22" s="138"/>
      <c r="G22" s="29"/>
    </row>
    <row r="23" spans="1:7" s="125" customFormat="1" ht="33.75" customHeight="1" thickBot="1">
      <c r="A23" s="29"/>
      <c r="B23" s="136"/>
      <c r="C23" s="150"/>
      <c r="D23" s="131" t="str">
        <f>D15</f>
        <v>The Field House Ct. 6</v>
      </c>
      <c r="E23" s="142"/>
      <c r="F23" s="149"/>
      <c r="G23" s="29"/>
    </row>
    <row r="24" spans="1:7" s="125" customFormat="1" ht="33.7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33.75" customHeight="1">
      <c r="A25" s="29"/>
      <c r="B25" s="136"/>
      <c r="C25" s="29"/>
      <c r="D25" s="137"/>
      <c r="E25" s="29"/>
      <c r="F25" s="149"/>
      <c r="G25" s="29"/>
    </row>
    <row r="26" spans="1:7" s="125" customFormat="1" ht="33.75" customHeight="1" thickBot="1">
      <c r="A26" s="29"/>
      <c r="B26" s="136"/>
      <c r="C26" s="29"/>
      <c r="D26" s="322" t="s">
        <v>129</v>
      </c>
      <c r="E26" s="29"/>
      <c r="F26" s="138"/>
      <c r="G26" s="29"/>
    </row>
    <row r="27" spans="1:7" s="125" customFormat="1" ht="33.75" customHeight="1" thickTop="1">
      <c r="A27" s="54"/>
      <c r="B27" s="152" t="s">
        <v>146</v>
      </c>
      <c r="C27" s="29"/>
      <c r="D27" s="144" t="s">
        <v>74</v>
      </c>
      <c r="E27" s="29"/>
      <c r="F27" s="141" t="s">
        <v>144</v>
      </c>
      <c r="G27" s="29"/>
    </row>
    <row r="28" spans="1:7" s="125" customFormat="1" ht="33.75" customHeight="1" thickBot="1">
      <c r="A28" s="142"/>
      <c r="B28" s="143" t="str">
        <f>C37</f>
        <v>The Field House Ct. 6</v>
      </c>
      <c r="C28" s="29"/>
      <c r="D28" s="29"/>
      <c r="E28" s="153"/>
      <c r="F28" s="145" t="str">
        <f>E37</f>
        <v>The Field House Ct. 5</v>
      </c>
      <c r="G28" s="146"/>
    </row>
    <row r="29" spans="1:7" s="125" customFormat="1" ht="33.75" customHeight="1">
      <c r="A29" s="154" t="s">
        <v>48</v>
      </c>
      <c r="B29" s="147" t="s">
        <v>120</v>
      </c>
      <c r="C29" s="29"/>
      <c r="D29" s="54"/>
      <c r="E29" s="153"/>
      <c r="F29" s="149" t="s">
        <v>61</v>
      </c>
      <c r="G29" s="154" t="s">
        <v>47</v>
      </c>
    </row>
    <row r="30" spans="1:7" s="125" customFormat="1" ht="33.75" customHeight="1" thickBot="1">
      <c r="A30" s="154" t="s">
        <v>46</v>
      </c>
      <c r="B30" s="136"/>
      <c r="C30" s="155"/>
      <c r="D30" s="54" t="s">
        <v>75</v>
      </c>
      <c r="E30" s="29"/>
      <c r="F30" s="138"/>
      <c r="G30" s="154" t="s">
        <v>46</v>
      </c>
    </row>
    <row r="31" spans="1:7" s="125" customFormat="1" ht="33.75" customHeight="1" thickTop="1">
      <c r="A31" s="29"/>
      <c r="B31" s="136"/>
      <c r="C31" s="54"/>
      <c r="D31" s="321" t="s">
        <v>193</v>
      </c>
      <c r="E31" s="29"/>
      <c r="F31" s="138"/>
      <c r="G31" s="29"/>
    </row>
    <row r="32" spans="1:7" s="125" customFormat="1" ht="33.75" customHeight="1">
      <c r="A32" s="29"/>
      <c r="B32" s="136"/>
      <c r="C32" s="54"/>
      <c r="D32" s="129" t="s">
        <v>151</v>
      </c>
      <c r="E32" s="29"/>
      <c r="F32" s="138"/>
      <c r="G32" s="29"/>
    </row>
    <row r="33" spans="1:7" s="125" customFormat="1" ht="33.75" customHeight="1" thickBot="1">
      <c r="A33" s="29"/>
      <c r="B33" s="136"/>
      <c r="C33" s="156"/>
      <c r="D33" s="131" t="str">
        <f>D23</f>
        <v>The Field House Ct. 6</v>
      </c>
      <c r="E33" s="132"/>
      <c r="F33" s="138"/>
      <c r="G33" s="29"/>
    </row>
    <row r="34" spans="1:7" s="125" customFormat="1" ht="33.75" customHeight="1">
      <c r="A34" s="29"/>
      <c r="B34" s="136"/>
      <c r="C34" s="133"/>
      <c r="D34" s="137" t="s">
        <v>58</v>
      </c>
      <c r="E34" s="135"/>
      <c r="F34" s="138"/>
      <c r="G34" s="29"/>
    </row>
    <row r="35" spans="1:7" s="125" customFormat="1" ht="33.75" customHeight="1">
      <c r="A35" s="29"/>
      <c r="B35" s="136"/>
      <c r="C35" s="136"/>
      <c r="D35" s="137"/>
      <c r="E35" s="138"/>
      <c r="F35" s="138"/>
      <c r="G35" s="29"/>
    </row>
    <row r="36" spans="1:7" s="125" customFormat="1" ht="33.75" customHeight="1" thickBot="1">
      <c r="A36" s="153"/>
      <c r="B36" s="136"/>
      <c r="C36" s="139" t="s">
        <v>157</v>
      </c>
      <c r="D36" s="322" t="s">
        <v>138</v>
      </c>
      <c r="E36" s="141" t="s">
        <v>125</v>
      </c>
      <c r="F36" s="138"/>
      <c r="G36" s="29"/>
    </row>
    <row r="37" spans="1:7" s="125" customFormat="1" ht="33.75" customHeight="1" thickBot="1" thickTop="1">
      <c r="A37" s="29"/>
      <c r="B37" s="158"/>
      <c r="C37" s="143" t="str">
        <f>C19</f>
        <v>The Field House Ct. 6</v>
      </c>
      <c r="D37" s="144" t="s">
        <v>76</v>
      </c>
      <c r="E37" s="145" t="str">
        <f>D41</f>
        <v>The Field House Ct. 5</v>
      </c>
      <c r="F37" s="158"/>
      <c r="G37" s="29"/>
    </row>
    <row r="38" spans="1:7" s="125" customFormat="1" ht="33.75" customHeight="1" thickBot="1">
      <c r="A38" s="29"/>
      <c r="B38" s="29"/>
      <c r="C38" s="147" t="s">
        <v>55</v>
      </c>
      <c r="D38" s="54" t="s">
        <v>67</v>
      </c>
      <c r="E38" s="149" t="s">
        <v>60</v>
      </c>
      <c r="F38" s="29"/>
      <c r="G38" s="29"/>
    </row>
    <row r="39" spans="1:7" s="125" customFormat="1" ht="33.75" customHeight="1" thickTop="1">
      <c r="A39" s="160"/>
      <c r="B39" s="54"/>
      <c r="C39" s="136"/>
      <c r="D39" s="321" t="s">
        <v>196</v>
      </c>
      <c r="E39" s="138"/>
      <c r="F39" s="29"/>
      <c r="G39" s="29"/>
    </row>
    <row r="40" spans="1:7" s="125" customFormat="1" ht="33.75" customHeight="1">
      <c r="A40" s="29"/>
      <c r="B40" s="29"/>
      <c r="C40" s="136"/>
      <c r="D40" s="129" t="s">
        <v>148</v>
      </c>
      <c r="E40" s="138"/>
      <c r="F40" s="29"/>
      <c r="G40" s="29"/>
    </row>
    <row r="41" spans="1:7" s="125" customFormat="1" ht="33.75" customHeight="1" thickBot="1">
      <c r="A41" s="29"/>
      <c r="B41" s="29"/>
      <c r="C41" s="150"/>
      <c r="D41" s="131" t="str">
        <f>C7</f>
        <v>The Field House Ct. 5</v>
      </c>
      <c r="E41" s="161"/>
      <c r="F41" s="29"/>
      <c r="G41" s="29"/>
    </row>
    <row r="42" spans="1:7" s="125" customFormat="1" ht="33.75" customHeight="1">
      <c r="A42" s="29"/>
      <c r="B42" s="29"/>
      <c r="C42" s="151"/>
      <c r="D42" s="169" t="s">
        <v>228</v>
      </c>
      <c r="E42" s="29"/>
      <c r="F42" s="29"/>
      <c r="G42" s="29"/>
    </row>
    <row r="43" spans="1:7" s="125" customFormat="1" ht="33.75" customHeight="1">
      <c r="A43" s="29"/>
      <c r="B43" s="29"/>
      <c r="C43" s="29"/>
      <c r="D43" s="137"/>
      <c r="E43" s="29"/>
      <c r="F43" s="54"/>
      <c r="G43" s="29"/>
    </row>
    <row r="44" spans="1:7" s="125" customFormat="1" ht="33.75" customHeight="1" thickBot="1">
      <c r="A44" s="54"/>
      <c r="B44" s="54"/>
      <c r="C44" s="29"/>
      <c r="D44" s="322" t="s">
        <v>192</v>
      </c>
      <c r="E44" s="29"/>
      <c r="F44" s="54"/>
      <c r="G44" s="29"/>
    </row>
    <row r="45" spans="1:7" s="125" customFormat="1" ht="33.75" customHeight="1" thickTop="1">
      <c r="A45" s="54"/>
      <c r="B45" s="54"/>
      <c r="C45" s="54"/>
      <c r="D45" s="144" t="s">
        <v>40</v>
      </c>
      <c r="E45" s="29"/>
      <c r="F45" s="165"/>
      <c r="G45" s="29"/>
    </row>
    <row r="46" spans="1:7" ht="33.75" customHeight="1">
      <c r="A46" s="14"/>
      <c r="B46" s="14"/>
      <c r="C46" s="14"/>
      <c r="D46" s="14"/>
      <c r="E46" s="14"/>
      <c r="F46" s="21"/>
      <c r="G46" s="6"/>
    </row>
    <row r="47" spans="1:7" ht="33" customHeight="1">
      <c r="A47" s="14"/>
      <c r="B47" s="14"/>
      <c r="C47" s="14"/>
      <c r="D47" s="14"/>
      <c r="E47" s="14"/>
      <c r="F47" s="6"/>
      <c r="G47" s="8"/>
    </row>
    <row r="48" spans="1:7" ht="33" customHeight="1">
      <c r="A48" s="166"/>
      <c r="B48" s="167" t="s">
        <v>147</v>
      </c>
      <c r="C48" s="12"/>
      <c r="D48" s="14"/>
      <c r="E48" s="14"/>
      <c r="F48" s="168"/>
      <c r="G48" s="8"/>
    </row>
    <row r="49" spans="1:7" ht="12.75">
      <c r="A49" s="16"/>
      <c r="B49" s="16"/>
      <c r="C49" s="17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4"/>
      <c r="G51" s="14"/>
    </row>
    <row r="52" spans="1:7" ht="12.75">
      <c r="A52" s="16"/>
      <c r="B52" s="16"/>
      <c r="C52" s="16"/>
      <c r="D52" s="16"/>
      <c r="E52" s="16"/>
      <c r="F52" s="14"/>
      <c r="G52" s="14"/>
    </row>
    <row r="53" spans="1:7" ht="15.75">
      <c r="A53" s="14"/>
      <c r="B53" s="54"/>
      <c r="C53" s="54"/>
      <c r="D53" s="5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20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5.75">
      <c r="A59" s="20"/>
      <c r="B59" s="23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5.75">
      <c r="A62" s="54"/>
      <c r="B62" s="54"/>
      <c r="C62" s="54"/>
      <c r="D62" s="5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71" spans="2:3" ht="15.75">
      <c r="B71" s="54"/>
      <c r="C71" s="54"/>
    </row>
    <row r="80" ht="15.75">
      <c r="C80" s="54"/>
    </row>
    <row r="89" spans="2:4" ht="15.75">
      <c r="B89" s="54"/>
      <c r="C89" s="54"/>
      <c r="D89" s="54"/>
    </row>
    <row r="97" spans="2:4" ht="15.75">
      <c r="B97" s="54"/>
      <c r="C97" s="54"/>
      <c r="D97" s="54"/>
    </row>
    <row r="100" spans="5:7" ht="12.75">
      <c r="E100" s="19"/>
      <c r="F100" s="19"/>
      <c r="G100" s="19"/>
    </row>
    <row r="101" spans="5:7" ht="12.75">
      <c r="E101" s="19"/>
      <c r="F101" s="19"/>
      <c r="G101" s="19"/>
    </row>
    <row r="102" spans="5:7" ht="12.75">
      <c r="E102" s="19"/>
      <c r="F102" s="19"/>
      <c r="G102" s="19"/>
    </row>
    <row r="103" spans="5:7" ht="12.75">
      <c r="E103" s="19"/>
      <c r="F103" s="19"/>
      <c r="G103" s="19"/>
    </row>
    <row r="104" spans="5:7" ht="12.75">
      <c r="E104" s="19"/>
      <c r="F104" s="19"/>
      <c r="G104" s="19"/>
    </row>
    <row r="105" spans="5:7" ht="12.75">
      <c r="E105" s="19"/>
      <c r="F105" s="19"/>
      <c r="G105" s="19"/>
    </row>
    <row r="106" spans="1:7" ht="15.75">
      <c r="A106" s="54"/>
      <c r="B106" s="54"/>
      <c r="C106" s="54"/>
      <c r="D106" s="54"/>
      <c r="E106" s="54"/>
      <c r="F106" s="19"/>
      <c r="G106" s="19"/>
    </row>
    <row r="107" spans="5:7" ht="12.75">
      <c r="E107" s="19"/>
      <c r="F107" s="19"/>
      <c r="G107" s="19"/>
    </row>
    <row r="108" spans="5:7" ht="12.75">
      <c r="E108" s="19"/>
      <c r="F108" s="19"/>
      <c r="G108" s="19"/>
    </row>
    <row r="109" spans="5:7" ht="12.75">
      <c r="E109" s="19"/>
      <c r="F109" s="19"/>
      <c r="G109" s="19"/>
    </row>
    <row r="110" spans="5:7" ht="12.75">
      <c r="E110" s="19"/>
      <c r="F110" s="19"/>
      <c r="G110" s="19"/>
    </row>
    <row r="111" spans="5:7" ht="12.75">
      <c r="E111" s="19"/>
      <c r="F111" s="19"/>
      <c r="G111" s="19"/>
    </row>
    <row r="112" spans="5:7" ht="12.75">
      <c r="E112" s="19"/>
      <c r="F112" s="19"/>
      <c r="G112" s="19"/>
    </row>
    <row r="113" spans="5:7" ht="12.75">
      <c r="E113" s="19"/>
      <c r="F113" s="19"/>
      <c r="G113" s="19"/>
    </row>
    <row r="114" spans="5:7" ht="12.75">
      <c r="E114" s="19"/>
      <c r="F114" s="19"/>
      <c r="G114" s="19"/>
    </row>
    <row r="115" spans="5:7" ht="12.75">
      <c r="E115" s="19"/>
      <c r="F115" s="19"/>
      <c r="G115" s="19"/>
    </row>
    <row r="116" spans="5:7" ht="12.75">
      <c r="E116" s="19"/>
      <c r="F116" s="19"/>
      <c r="G116" s="19"/>
    </row>
    <row r="117" spans="5:7" ht="12.75">
      <c r="E117" s="19"/>
      <c r="F117" s="19"/>
      <c r="G117" s="19"/>
    </row>
    <row r="118" spans="5:7" ht="12.75">
      <c r="E118" s="19"/>
      <c r="F118" s="19"/>
      <c r="G118" s="19"/>
    </row>
    <row r="119" spans="5:7" ht="12.75">
      <c r="E119" s="19"/>
      <c r="F119" s="19"/>
      <c r="G119" s="19"/>
    </row>
    <row r="120" spans="5:7" ht="12.75">
      <c r="E120" s="19"/>
      <c r="F120" s="19"/>
      <c r="G120" s="19"/>
    </row>
    <row r="121" spans="5:7" ht="12.75">
      <c r="E121" s="19"/>
      <c r="F121" s="19"/>
      <c r="G121" s="19"/>
    </row>
    <row r="122" spans="5:7" ht="12.75">
      <c r="E122" s="19"/>
      <c r="F122" s="19"/>
      <c r="G122" s="19"/>
    </row>
    <row r="123" spans="5:7" ht="12.75">
      <c r="E123" s="19"/>
      <c r="F123" s="19"/>
      <c r="G123" s="19"/>
    </row>
    <row r="124" spans="5:7" ht="12.75">
      <c r="E124" s="19"/>
      <c r="F124" s="19"/>
      <c r="G124" s="19"/>
    </row>
    <row r="125" spans="5:7" ht="12.75">
      <c r="E125" s="19"/>
      <c r="F125" s="19"/>
      <c r="G125" s="19"/>
    </row>
    <row r="126" spans="5:7" ht="12.75">
      <c r="E126" s="19"/>
      <c r="F126" s="19"/>
      <c r="G126" s="19"/>
    </row>
    <row r="127" spans="5:7" ht="12.75">
      <c r="E127" s="19"/>
      <c r="F127" s="19"/>
      <c r="G127" s="19"/>
    </row>
    <row r="128" spans="5:7" ht="12.75">
      <c r="E128" s="19"/>
      <c r="F128" s="19"/>
      <c r="G128" s="19"/>
    </row>
    <row r="129" spans="5:7" ht="12.75">
      <c r="E129" s="19"/>
      <c r="F129" s="19"/>
      <c r="G129" s="19"/>
    </row>
    <row r="130" spans="5:7" ht="12.75">
      <c r="E130" s="19"/>
      <c r="F130" s="19"/>
      <c r="G130" s="19"/>
    </row>
    <row r="131" spans="5:7" ht="12.75">
      <c r="E131" s="19"/>
      <c r="F131" s="19"/>
      <c r="G131" s="19"/>
    </row>
    <row r="132" spans="5:7" ht="12.75">
      <c r="E132" s="19"/>
      <c r="F132" s="19"/>
      <c r="G132" s="19"/>
    </row>
    <row r="133" spans="5:7" ht="12.75">
      <c r="E133" s="19"/>
      <c r="F133" s="19"/>
      <c r="G133" s="19"/>
    </row>
    <row r="134" spans="5:7" ht="12.75">
      <c r="E134" s="19"/>
      <c r="F134" s="19"/>
      <c r="G134" s="19"/>
    </row>
    <row r="135" spans="5:7" ht="12.75">
      <c r="E135" s="19"/>
      <c r="F135" s="19"/>
      <c r="G135" s="19"/>
    </row>
    <row r="136" spans="5:7" ht="12.75">
      <c r="E136" s="19"/>
      <c r="F136" s="19"/>
      <c r="G136" s="19"/>
    </row>
    <row r="137" spans="5:7" ht="12.75">
      <c r="E137" s="19"/>
      <c r="F137" s="19"/>
      <c r="G137" s="19"/>
    </row>
    <row r="138" spans="5:7" ht="12.75">
      <c r="E138" s="19"/>
      <c r="F138" s="19"/>
      <c r="G138" s="19"/>
    </row>
    <row r="139" spans="5:7" ht="12.75">
      <c r="E139" s="19"/>
      <c r="F139" s="19"/>
      <c r="G139" s="19"/>
    </row>
    <row r="140" spans="5:7" ht="12.75">
      <c r="E140" s="19"/>
      <c r="F140" s="19"/>
      <c r="G140" s="19"/>
    </row>
    <row r="141" spans="5:7" ht="12.75">
      <c r="E141" s="19"/>
      <c r="F141" s="19"/>
      <c r="G141" s="19"/>
    </row>
    <row r="142" spans="5:7" ht="12.75">
      <c r="E142" s="19"/>
      <c r="F142" s="19"/>
      <c r="G142" s="19"/>
    </row>
    <row r="143" spans="5:7" ht="12.75">
      <c r="E143" s="19"/>
      <c r="F143" s="19"/>
      <c r="G143" s="19"/>
    </row>
    <row r="144" spans="5:7" ht="12.75">
      <c r="E144" s="19"/>
      <c r="F144" s="19"/>
      <c r="G144" s="19"/>
    </row>
    <row r="145" spans="5:7" ht="12.75">
      <c r="E145" s="19"/>
      <c r="F145" s="19"/>
      <c r="G145" s="19"/>
    </row>
    <row r="146" spans="5:7" ht="12.75">
      <c r="E146" s="19"/>
      <c r="F146" s="19"/>
      <c r="G146" s="19"/>
    </row>
    <row r="147" spans="5:7" ht="12.75">
      <c r="E147" s="19"/>
      <c r="F147" s="19"/>
      <c r="G147" s="19"/>
    </row>
  </sheetData>
  <sheetProtection/>
  <mergeCells count="6">
    <mergeCell ref="A5:G5"/>
    <mergeCell ref="A9:G9"/>
    <mergeCell ref="A1:G1"/>
    <mergeCell ref="A2:G2"/>
    <mergeCell ref="A3:C3"/>
    <mergeCell ref="A4:G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3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">
      <selection activeCell="K20" sqref="K20"/>
    </sheetView>
  </sheetViews>
  <sheetFormatPr defaultColWidth="9.140625" defaultRowHeight="12.75"/>
  <cols>
    <col min="1" max="1" width="38.7109375" style="55" bestFit="1" customWidth="1"/>
    <col min="2" max="7" width="15.7109375" style="55" customWidth="1"/>
    <col min="8" max="8" width="22.7109375" style="55" customWidth="1"/>
    <col min="9" max="16384" width="9.140625" style="55" customWidth="1"/>
  </cols>
  <sheetData>
    <row r="1" spans="1:11" ht="18">
      <c r="A1" s="304" t="str">
        <f>Pools!A1</f>
        <v>Presidente Picante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8">
      <c r="A2" s="305" t="str">
        <f>Pools!A2</f>
        <v>2/16&amp;17/19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5" ht="13.5">
      <c r="A3" s="56"/>
      <c r="B3" s="118" t="str">
        <f>Pools!A30</f>
        <v>PM Pool - 2:30pm Start</v>
      </c>
      <c r="C3" s="57"/>
      <c r="D3" s="56"/>
      <c r="E3" s="56"/>
    </row>
    <row r="4" spans="1:2" s="59" customFormat="1" ht="13.5">
      <c r="A4" s="58" t="s">
        <v>4</v>
      </c>
      <c r="B4" s="59" t="str">
        <f>Pools!A31</f>
        <v>The Field House Ct. 5</v>
      </c>
    </row>
    <row r="5" spans="1:2" s="59" customFormat="1" ht="13.5">
      <c r="A5" s="58" t="s">
        <v>5</v>
      </c>
      <c r="B5" s="59" t="str">
        <f>Pools!A29</f>
        <v>Division IV</v>
      </c>
    </row>
    <row r="7" spans="1:11" s="60" customFormat="1" ht="13.5">
      <c r="A7" s="306" t="s">
        <v>117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</row>
    <row r="9" spans="1:5" ht="12.75">
      <c r="A9" s="61" t="s">
        <v>22</v>
      </c>
      <c r="B9" s="55" t="s">
        <v>27</v>
      </c>
      <c r="D9" s="61"/>
      <c r="E9" s="61"/>
    </row>
    <row r="10" spans="1:5" ht="12.75">
      <c r="A10" s="61" t="s">
        <v>23</v>
      </c>
      <c r="B10" s="62">
        <v>5</v>
      </c>
      <c r="C10" s="62"/>
      <c r="D10" s="61"/>
      <c r="E10" s="61"/>
    </row>
    <row r="12" spans="1:10" s="65" customFormat="1" ht="12.75">
      <c r="A12" s="63" t="s">
        <v>6</v>
      </c>
      <c r="B12" s="282" t="str">
        <f>A13</f>
        <v>ARVC 15R1 Adidas</v>
      </c>
      <c r="C12" s="303"/>
      <c r="D12" s="282" t="str">
        <f>A16</f>
        <v>FCVBC 14 Shasta</v>
      </c>
      <c r="E12" s="283"/>
      <c r="F12" s="302" t="str">
        <f>A19</f>
        <v>NM Cactus 14 Green</v>
      </c>
      <c r="G12" s="283"/>
      <c r="H12" s="63" t="s">
        <v>7</v>
      </c>
      <c r="I12" s="282" t="s">
        <v>8</v>
      </c>
      <c r="J12" s="283"/>
    </row>
    <row r="13" spans="1:10" s="67" customFormat="1" ht="24" customHeight="1">
      <c r="A13" s="285" t="str">
        <f>Pools!A33</f>
        <v>ARVC 15R1 Adidas</v>
      </c>
      <c r="B13" s="288"/>
      <c r="C13" s="289"/>
      <c r="D13" s="66">
        <v>25</v>
      </c>
      <c r="E13" s="66">
        <v>17</v>
      </c>
      <c r="F13" s="66">
        <v>25</v>
      </c>
      <c r="G13" s="66">
        <v>18</v>
      </c>
      <c r="H13" s="285">
        <v>1</v>
      </c>
      <c r="I13" s="296">
        <v>1</v>
      </c>
      <c r="J13" s="297"/>
    </row>
    <row r="14" spans="1:10" s="67" customFormat="1" ht="24" customHeight="1">
      <c r="A14" s="286"/>
      <c r="B14" s="290"/>
      <c r="C14" s="291"/>
      <c r="D14" s="66">
        <v>24</v>
      </c>
      <c r="E14" s="66">
        <v>26</v>
      </c>
      <c r="F14" s="66">
        <v>21</v>
      </c>
      <c r="G14" s="66">
        <v>25</v>
      </c>
      <c r="H14" s="286"/>
      <c r="I14" s="298"/>
      <c r="J14" s="299"/>
    </row>
    <row r="15" spans="1:10" s="67" customFormat="1" ht="24" customHeight="1">
      <c r="A15" s="287"/>
      <c r="B15" s="292"/>
      <c r="C15" s="293"/>
      <c r="D15" s="66">
        <v>25</v>
      </c>
      <c r="E15" s="66">
        <v>16</v>
      </c>
      <c r="F15" s="66">
        <v>25</v>
      </c>
      <c r="G15" s="66">
        <v>12</v>
      </c>
      <c r="H15" s="287"/>
      <c r="I15" s="300"/>
      <c r="J15" s="301"/>
    </row>
    <row r="16" spans="1:10" s="67" customFormat="1" ht="24" customHeight="1">
      <c r="A16" s="285" t="str">
        <f>Pools!A34</f>
        <v>FCVBC 14 Shasta</v>
      </c>
      <c r="B16" s="68">
        <f>IF(E13&gt;0,E13," ")</f>
        <v>17</v>
      </c>
      <c r="C16" s="68">
        <f>IF(D13&gt;0,D13," ")</f>
        <v>25</v>
      </c>
      <c r="D16" s="288"/>
      <c r="E16" s="289"/>
      <c r="F16" s="66">
        <v>26</v>
      </c>
      <c r="G16" s="66">
        <v>24</v>
      </c>
      <c r="H16" s="285">
        <v>2</v>
      </c>
      <c r="I16" s="296">
        <v>3</v>
      </c>
      <c r="J16" s="297"/>
    </row>
    <row r="17" spans="1:10" s="67" customFormat="1" ht="24" customHeight="1">
      <c r="A17" s="286"/>
      <c r="B17" s="68">
        <f>IF(E14&gt;0,E14," ")</f>
        <v>26</v>
      </c>
      <c r="C17" s="68">
        <f>IF(D14&gt;0,D14," ")</f>
        <v>24</v>
      </c>
      <c r="D17" s="290"/>
      <c r="E17" s="291"/>
      <c r="F17" s="66">
        <v>10</v>
      </c>
      <c r="G17" s="66">
        <v>25</v>
      </c>
      <c r="H17" s="286"/>
      <c r="I17" s="298"/>
      <c r="J17" s="299"/>
    </row>
    <row r="18" spans="1:10" s="67" customFormat="1" ht="24" customHeight="1">
      <c r="A18" s="287"/>
      <c r="B18" s="68">
        <f>IF(E15&gt;0,E15," ")</f>
        <v>16</v>
      </c>
      <c r="C18" s="68">
        <f>IF(D15&gt;0,D15," ")</f>
        <v>25</v>
      </c>
      <c r="D18" s="292"/>
      <c r="E18" s="293"/>
      <c r="F18" s="66">
        <v>23</v>
      </c>
      <c r="G18" s="66">
        <v>25</v>
      </c>
      <c r="H18" s="287"/>
      <c r="I18" s="300"/>
      <c r="J18" s="301"/>
    </row>
    <row r="19" spans="1:10" s="67" customFormat="1" ht="24" customHeight="1">
      <c r="A19" s="285" t="str">
        <f>Pools!A35</f>
        <v>NM Cactus 14 Green</v>
      </c>
      <c r="B19" s="68">
        <f>IF(G13&gt;0,G13," ")</f>
        <v>18</v>
      </c>
      <c r="C19" s="68">
        <f>IF(F13&gt;0,F13," ")</f>
        <v>25</v>
      </c>
      <c r="D19" s="68">
        <f>IF(G16&gt;0,G16," ")</f>
        <v>24</v>
      </c>
      <c r="E19" s="68">
        <f>IF(F16&gt;0,F16," ")</f>
        <v>26</v>
      </c>
      <c r="F19" s="288"/>
      <c r="G19" s="289"/>
      <c r="H19" s="285">
        <v>3</v>
      </c>
      <c r="I19" s="296">
        <v>2</v>
      </c>
      <c r="J19" s="297"/>
    </row>
    <row r="20" spans="1:10" s="67" customFormat="1" ht="24" customHeight="1">
      <c r="A20" s="286"/>
      <c r="B20" s="68">
        <f>IF(G14&gt;0,G14," ")</f>
        <v>25</v>
      </c>
      <c r="C20" s="68">
        <f>IF(F14&gt;0,F14," ")</f>
        <v>21</v>
      </c>
      <c r="D20" s="68">
        <f>IF(G17&gt;0,G17," ")</f>
        <v>25</v>
      </c>
      <c r="E20" s="68">
        <f>IF(F17&gt;0,F17," ")</f>
        <v>10</v>
      </c>
      <c r="F20" s="290"/>
      <c r="G20" s="291"/>
      <c r="H20" s="286"/>
      <c r="I20" s="298"/>
      <c r="J20" s="299"/>
    </row>
    <row r="21" spans="1:10" s="67" customFormat="1" ht="24" customHeight="1">
      <c r="A21" s="287"/>
      <c r="B21" s="68">
        <f>IF(G15&gt;0,G15," ")</f>
        <v>12</v>
      </c>
      <c r="C21" s="68">
        <f>IF(F15&gt;0,F15," ")</f>
        <v>25</v>
      </c>
      <c r="D21" s="68">
        <f>IF(G18&gt;0,G18," ")</f>
        <v>25</v>
      </c>
      <c r="E21" s="68">
        <f>IF(F18&gt;0,F18," ")</f>
        <v>23</v>
      </c>
      <c r="F21" s="292"/>
      <c r="G21" s="293"/>
      <c r="H21" s="287"/>
      <c r="I21" s="300"/>
      <c r="J21" s="301"/>
    </row>
    <row r="22" spans="1:11" s="67" customFormat="1" ht="40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2:10" ht="12.75">
      <c r="B23" s="307" t="s">
        <v>9</v>
      </c>
      <c r="C23" s="307"/>
      <c r="D23" s="307"/>
      <c r="E23" s="307"/>
      <c r="F23" s="307" t="s">
        <v>10</v>
      </c>
      <c r="G23" s="307"/>
      <c r="H23" s="307"/>
      <c r="I23" s="307" t="s">
        <v>11</v>
      </c>
      <c r="J23" s="307"/>
    </row>
    <row r="24" spans="1:11" ht="12.75">
      <c r="A24" s="65"/>
      <c r="B24" s="282" t="s">
        <v>12</v>
      </c>
      <c r="C24" s="303"/>
      <c r="D24" s="303" t="s">
        <v>13</v>
      </c>
      <c r="E24" s="303"/>
      <c r="F24" s="303" t="s">
        <v>12</v>
      </c>
      <c r="G24" s="303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>
      <c r="A25" s="70" t="str">
        <f>A13</f>
        <v>ARVC 15R1 Adidas</v>
      </c>
      <c r="B25" s="294">
        <v>4</v>
      </c>
      <c r="C25" s="295"/>
      <c r="D25" s="294">
        <v>2</v>
      </c>
      <c r="E25" s="295"/>
      <c r="F25" s="294"/>
      <c r="G25" s="295"/>
      <c r="H25" s="71"/>
      <c r="I25" s="72">
        <f>IF(D13+D14+D15+F13+F14+F15=0,0,D13+D14+D15+F13+F14+F15)</f>
        <v>145</v>
      </c>
      <c r="J25" s="72">
        <f>E13+E14+E15+G13+G14+G15</f>
        <v>114</v>
      </c>
      <c r="K25" s="72">
        <f>I25-J25</f>
        <v>31</v>
      </c>
    </row>
    <row r="26" spans="1:11" ht="24" customHeight="1">
      <c r="A26" s="70" t="str">
        <f>A16</f>
        <v>FCVBC 14 Shasta</v>
      </c>
      <c r="B26" s="294">
        <v>2</v>
      </c>
      <c r="C26" s="295"/>
      <c r="D26" s="294">
        <v>4</v>
      </c>
      <c r="E26" s="295"/>
      <c r="F26" s="294"/>
      <c r="G26" s="295"/>
      <c r="H26" s="71"/>
      <c r="I26" s="72">
        <f>IF(B16+B17+B18+F16+F17+F18=0,0,B16+B17+B18+F16+F17+F18)</f>
        <v>118</v>
      </c>
      <c r="J26" s="72">
        <f>C16+C17+C18+G16+G17+G18</f>
        <v>148</v>
      </c>
      <c r="K26" s="72">
        <f>I26-J26</f>
        <v>-30</v>
      </c>
    </row>
    <row r="27" spans="1:11" ht="24" customHeight="1">
      <c r="A27" s="70" t="str">
        <f>A19</f>
        <v>NM Cactus 14 Green</v>
      </c>
      <c r="B27" s="294">
        <v>3</v>
      </c>
      <c r="C27" s="295"/>
      <c r="D27" s="294">
        <v>3</v>
      </c>
      <c r="E27" s="295"/>
      <c r="F27" s="294"/>
      <c r="G27" s="295"/>
      <c r="H27" s="71"/>
      <c r="I27" s="72">
        <f>B19+B20+B21+D19+D20+D21</f>
        <v>129</v>
      </c>
      <c r="J27" s="72">
        <f>C19+C20+C21+E19+E20+E21</f>
        <v>130</v>
      </c>
      <c r="K27" s="72">
        <f>I27-J27</f>
        <v>-1</v>
      </c>
    </row>
    <row r="28" spans="1:11" ht="12.75">
      <c r="A28" s="73"/>
      <c r="B28" s="284">
        <f>SUM(B25:C27)</f>
        <v>9</v>
      </c>
      <c r="C28" s="284"/>
      <c r="D28" s="284">
        <f>SUM(D25:E27)</f>
        <v>9</v>
      </c>
      <c r="E28" s="284"/>
      <c r="F28" s="284">
        <f>SUM(F25:G27)</f>
        <v>0</v>
      </c>
      <c r="G28" s="284"/>
      <c r="H28" s="74">
        <f>SUM(H25:H27)</f>
        <v>0</v>
      </c>
      <c r="I28" s="74">
        <f>SUM(I25:I27)</f>
        <v>392</v>
      </c>
      <c r="J28" s="74">
        <f>SUM(J25:J27)</f>
        <v>392</v>
      </c>
      <c r="K28" s="74">
        <f>SUM(K25:K27)</f>
        <v>0</v>
      </c>
    </row>
    <row r="29" ht="24" customHeight="1"/>
    <row r="30" spans="1:11" ht="24" customHeight="1">
      <c r="A30" s="63"/>
      <c r="B30" s="282" t="s">
        <v>17</v>
      </c>
      <c r="C30" s="283"/>
      <c r="D30" s="282" t="s">
        <v>17</v>
      </c>
      <c r="E30" s="283"/>
      <c r="F30" s="281" t="s">
        <v>18</v>
      </c>
      <c r="G30" s="281"/>
      <c r="H30" s="308" t="s">
        <v>118</v>
      </c>
      <c r="I30" s="308"/>
      <c r="J30" s="308"/>
      <c r="K30" s="308"/>
    </row>
    <row r="31" spans="1:11" ht="18" customHeight="1">
      <c r="A31" s="63" t="s">
        <v>19</v>
      </c>
      <c r="B31" s="282" t="str">
        <f>A13</f>
        <v>ARVC 15R1 Adidas</v>
      </c>
      <c r="C31" s="283"/>
      <c r="D31" s="282" t="str">
        <f>A19</f>
        <v>NM Cactus 14 Green</v>
      </c>
      <c r="E31" s="283"/>
      <c r="F31" s="281" t="str">
        <f>A16</f>
        <v>FCVBC 14 Shasta</v>
      </c>
      <c r="G31" s="281"/>
      <c r="H31" s="308" t="s">
        <v>113</v>
      </c>
      <c r="I31" s="308"/>
      <c r="J31" s="308"/>
      <c r="K31" s="308"/>
    </row>
    <row r="32" spans="1:11" ht="18" customHeight="1">
      <c r="A32" s="63" t="s">
        <v>20</v>
      </c>
      <c r="B32" s="282" t="str">
        <f>A16</f>
        <v>FCVBC 14 Shasta</v>
      </c>
      <c r="C32" s="283"/>
      <c r="D32" s="282" t="str">
        <f>A19</f>
        <v>NM Cactus 14 Green</v>
      </c>
      <c r="E32" s="283"/>
      <c r="F32" s="281" t="str">
        <f>A13</f>
        <v>ARVC 15R1 Adidas</v>
      </c>
      <c r="G32" s="281"/>
      <c r="H32" s="75"/>
      <c r="I32" s="75"/>
      <c r="J32" s="75"/>
      <c r="K32" s="75"/>
    </row>
    <row r="33" spans="1:11" ht="18" customHeight="1">
      <c r="A33" s="63" t="s">
        <v>21</v>
      </c>
      <c r="B33" s="282" t="str">
        <f>A13</f>
        <v>ARVC 15R1 Adidas</v>
      </c>
      <c r="C33" s="283"/>
      <c r="D33" s="282" t="str">
        <f>A16</f>
        <v>FCVBC 14 Shasta</v>
      </c>
      <c r="E33" s="283"/>
      <c r="F33" s="281" t="str">
        <f>A19</f>
        <v>NM Cactus 14 Green</v>
      </c>
      <c r="G33" s="281"/>
      <c r="H33" s="308" t="s">
        <v>119</v>
      </c>
      <c r="I33" s="308"/>
      <c r="J33" s="308"/>
      <c r="K33" s="308"/>
    </row>
    <row r="34" spans="6:11" ht="18" customHeight="1">
      <c r="F34" s="73"/>
      <c r="G34" s="73"/>
      <c r="H34" s="308" t="s">
        <v>114</v>
      </c>
      <c r="I34" s="308"/>
      <c r="J34" s="308"/>
      <c r="K34" s="308"/>
    </row>
    <row r="35" spans="1:7" ht="18" customHeight="1">
      <c r="A35" s="309"/>
      <c r="B35" s="309"/>
      <c r="C35" s="309"/>
      <c r="D35" s="309"/>
      <c r="E35" s="309"/>
      <c r="F35" s="309"/>
      <c r="G35" s="76"/>
    </row>
    <row r="36" spans="1:9" ht="18" customHeight="1">
      <c r="A36" s="250" t="s">
        <v>123</v>
      </c>
      <c r="B36" s="250"/>
      <c r="C36" s="250"/>
      <c r="D36" s="250"/>
      <c r="E36" s="250"/>
      <c r="F36" s="250"/>
      <c r="G36" s="250"/>
      <c r="H36" s="250"/>
      <c r="I36" s="77"/>
    </row>
    <row r="37" ht="18" customHeight="1"/>
    <row r="38" ht="18" customHeight="1"/>
  </sheetData>
  <sheetProtection/>
  <mergeCells count="55"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H19:H21"/>
    <mergeCell ref="I19:J21"/>
    <mergeCell ref="B23:E23"/>
    <mergeCell ref="F23:H23"/>
    <mergeCell ref="I23:J23"/>
    <mergeCell ref="F33:G33"/>
    <mergeCell ref="H33:K33"/>
    <mergeCell ref="B24:C24"/>
    <mergeCell ref="D24:E24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30:C30"/>
    <mergeCell ref="D30:E30"/>
    <mergeCell ref="F30:G30"/>
    <mergeCell ref="B13:C15"/>
    <mergeCell ref="F19:G21"/>
    <mergeCell ref="A16:A18"/>
    <mergeCell ref="D16:E18"/>
    <mergeCell ref="A19:A21"/>
    <mergeCell ref="B27:C27"/>
    <mergeCell ref="D27:E27"/>
    <mergeCell ref="F27:G27"/>
    <mergeCell ref="B25:C25"/>
    <mergeCell ref="D25:E25"/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D33" sqref="D3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33" t="str">
        <f>Pools!B30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Pools!B31</f>
        <v>NM Cactus Clubhouse Ct. 8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NML 14 Reign</v>
      </c>
      <c r="C12" s="276"/>
      <c r="D12" s="251" t="str">
        <f>A16</f>
        <v>SF Storm 142 Tsunami</v>
      </c>
      <c r="E12" s="252"/>
      <c r="F12" s="251" t="str">
        <f>A19</f>
        <v>ARVC 13R1 Adidas</v>
      </c>
      <c r="G12" s="252"/>
      <c r="H12" s="275" t="str">
        <f>A22</f>
        <v>NML 13 Arsenal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Pools!B33</f>
        <v>NML 14 Reign</v>
      </c>
      <c r="B13" s="268"/>
      <c r="C13" s="269"/>
      <c r="D13" s="40"/>
      <c r="E13" s="40"/>
      <c r="F13" s="40">
        <v>25</v>
      </c>
      <c r="G13" s="40">
        <v>15</v>
      </c>
      <c r="H13" s="40">
        <v>25</v>
      </c>
      <c r="I13" s="40">
        <v>16</v>
      </c>
      <c r="J13" s="265">
        <v>1</v>
      </c>
      <c r="K13" s="259"/>
      <c r="L13" s="260"/>
    </row>
    <row r="14" spans="1:12" s="41" customFormat="1" ht="24" customHeight="1">
      <c r="A14" s="266"/>
      <c r="B14" s="270"/>
      <c r="C14" s="271"/>
      <c r="D14" s="40"/>
      <c r="E14" s="40"/>
      <c r="F14" s="40">
        <v>25</v>
      </c>
      <c r="G14" s="40">
        <v>12</v>
      </c>
      <c r="H14" s="40">
        <v>25</v>
      </c>
      <c r="I14" s="40">
        <v>7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Pools!B34</f>
        <v>SF Storm 142 Tsunami</v>
      </c>
      <c r="B16" s="42" t="str">
        <f>IF(E13&gt;0,E13," ")</f>
        <v> </v>
      </c>
      <c r="C16" s="42" t="str">
        <f>IF(D13&gt;0,D13," ")</f>
        <v> </v>
      </c>
      <c r="D16" s="268"/>
      <c r="E16" s="269"/>
      <c r="F16" s="40">
        <v>25</v>
      </c>
      <c r="G16" s="40">
        <v>17</v>
      </c>
      <c r="H16" s="40">
        <v>25</v>
      </c>
      <c r="I16" s="40">
        <v>17</v>
      </c>
      <c r="J16" s="265">
        <v>2</v>
      </c>
      <c r="K16" s="259"/>
      <c r="L16" s="260"/>
    </row>
    <row r="17" spans="1:12" s="41" customFormat="1" ht="24" customHeight="1">
      <c r="A17" s="266"/>
      <c r="B17" s="42" t="str">
        <f>IF(E14&gt;0,E14," ")</f>
        <v> </v>
      </c>
      <c r="C17" s="42" t="str">
        <f>IF(D14&gt;0,D14," ")</f>
        <v> </v>
      </c>
      <c r="D17" s="270"/>
      <c r="E17" s="271"/>
      <c r="F17" s="40">
        <v>25</v>
      </c>
      <c r="G17" s="40">
        <v>19</v>
      </c>
      <c r="H17" s="40">
        <v>20</v>
      </c>
      <c r="I17" s="40">
        <v>25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Pools!B35</f>
        <v>ARVC 13R1 Adidas</v>
      </c>
      <c r="B19" s="42">
        <f>IF(G13&gt;0,G13," ")</f>
        <v>15</v>
      </c>
      <c r="C19" s="42">
        <f>IF(F13&gt;0,F13," ")</f>
        <v>25</v>
      </c>
      <c r="D19" s="42">
        <f>IF(G16&gt;0,G16," ")</f>
        <v>17</v>
      </c>
      <c r="E19" s="42">
        <f>IF(F16&gt;0,F16," ")</f>
        <v>25</v>
      </c>
      <c r="F19" s="43"/>
      <c r="G19" s="43"/>
      <c r="H19" s="40"/>
      <c r="I19" s="40"/>
      <c r="J19" s="265">
        <v>3</v>
      </c>
      <c r="K19" s="259"/>
      <c r="L19" s="260"/>
    </row>
    <row r="20" spans="1:12" s="41" customFormat="1" ht="24" customHeight="1">
      <c r="A20" s="266"/>
      <c r="B20" s="42">
        <f>IF(G14&gt;0,G14," ")</f>
        <v>12</v>
      </c>
      <c r="C20" s="42">
        <f>IF(F14&gt;0,F14," ")</f>
        <v>25</v>
      </c>
      <c r="D20" s="42">
        <f>IF(G17&gt;0,G17," ")</f>
        <v>19</v>
      </c>
      <c r="E20" s="42">
        <f>IF(F17&gt;0,F17," ")</f>
        <v>25</v>
      </c>
      <c r="F20" s="43"/>
      <c r="G20" s="43"/>
      <c r="H20" s="40"/>
      <c r="I20" s="40"/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Pools!B36</f>
        <v>NML 13 Arsenal</v>
      </c>
      <c r="B22" s="42">
        <f>IF(I13&gt;0,I13," ")</f>
        <v>16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68"/>
      <c r="I22" s="269"/>
      <c r="J22" s="265">
        <v>4</v>
      </c>
      <c r="K22" s="259"/>
      <c r="L22" s="260"/>
    </row>
    <row r="23" spans="1:12" s="41" customFormat="1" ht="24" customHeight="1">
      <c r="A23" s="266"/>
      <c r="B23" s="42">
        <f>IF(I14&gt;0,I14," ")</f>
        <v>7</v>
      </c>
      <c r="C23" s="42">
        <f>IF(H14&gt;0,H14," ")</f>
        <v>25</v>
      </c>
      <c r="D23" s="42">
        <f>IF(I17&gt;0,I17," ")</f>
        <v>25</v>
      </c>
      <c r="E23" s="42">
        <f>IF(H17&gt;0,H17," ")</f>
        <v>20</v>
      </c>
      <c r="F23" s="42" t="str">
        <f>IF(I20&gt;0,I20," ")</f>
        <v> </v>
      </c>
      <c r="G23" s="42" t="str">
        <f>IF(H20&gt;0,H20," ")</f>
        <v> 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Reign</v>
      </c>
      <c r="B28" s="256">
        <v>4</v>
      </c>
      <c r="C28" s="257"/>
      <c r="D28" s="256"/>
      <c r="E28" s="257"/>
      <c r="F28" s="256"/>
      <c r="G28" s="257"/>
      <c r="H28" s="44"/>
      <c r="I28" s="45">
        <f>D13+D14+D15+F13+F14+F15+H13+H14+H15</f>
        <v>100</v>
      </c>
      <c r="J28" s="45">
        <f>E13+E14+E15+G13+G14+G15+I13+I14+I15</f>
        <v>50</v>
      </c>
      <c r="K28" s="45">
        <f>I28-J28</f>
        <v>50</v>
      </c>
    </row>
    <row r="29" spans="1:11" ht="24" customHeight="1">
      <c r="A29" s="2" t="str">
        <f>A16</f>
        <v>SF Storm 142 Tsunami</v>
      </c>
      <c r="B29" s="256">
        <v>3</v>
      </c>
      <c r="C29" s="257"/>
      <c r="D29" s="256">
        <v>1</v>
      </c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13R1 Adidas</v>
      </c>
      <c r="B30" s="256"/>
      <c r="C30" s="257"/>
      <c r="D30" s="256">
        <v>4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NML 13 Arsenal</v>
      </c>
      <c r="B31" s="256">
        <v>1</v>
      </c>
      <c r="C31" s="257"/>
      <c r="D31" s="256">
        <v>3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8</v>
      </c>
      <c r="C32" s="258"/>
      <c r="D32" s="258">
        <f>SUM(D28:E31)</f>
        <v>8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NML 14 Reign</v>
      </c>
      <c r="C35" s="252"/>
      <c r="D35" s="251" t="str">
        <f>A30</f>
        <v>ARVC 13R1 Adidas</v>
      </c>
      <c r="E35" s="252"/>
      <c r="F35" s="253" t="str">
        <f>A16</f>
        <v>SF Storm 142 Tsunami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SF Storm 142 Tsunami</v>
      </c>
      <c r="C36" s="252"/>
      <c r="D36" s="251" t="str">
        <f>A22</f>
        <v>NML 13 Arsenal</v>
      </c>
      <c r="E36" s="252"/>
      <c r="F36" s="253" t="str">
        <f>A13</f>
        <v>NML 14 Reign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NML 14 Reign</v>
      </c>
      <c r="C37" s="252"/>
      <c r="D37" s="251" t="str">
        <f>A31</f>
        <v>NML 13 Arsenal</v>
      </c>
      <c r="E37" s="252"/>
      <c r="F37" s="253" t="str">
        <f>A30</f>
        <v>ARVC 13R1 Adidas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SF Storm 142 Tsunami</v>
      </c>
      <c r="C38" s="252"/>
      <c r="D38" s="251" t="str">
        <f>A30</f>
        <v>ARVC 13R1 Adidas</v>
      </c>
      <c r="E38" s="252"/>
      <c r="F38" s="253" t="str">
        <f>A28</f>
        <v>NML 14 Reign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ARVC 13R1 Adidas</v>
      </c>
      <c r="C39" s="252"/>
      <c r="D39" s="251" t="str">
        <f>A31</f>
        <v>NML 13 Arsenal</v>
      </c>
      <c r="E39" s="252"/>
      <c r="F39" s="253" t="str">
        <f>A16</f>
        <v>SF Storm 142 Tsunami</v>
      </c>
      <c r="G39" s="253"/>
    </row>
    <row r="40" spans="1:7" ht="18" customHeight="1">
      <c r="A40" s="3" t="s">
        <v>26</v>
      </c>
      <c r="B40" s="251" t="str">
        <f>A13</f>
        <v>NML 14 Reign</v>
      </c>
      <c r="C40" s="252"/>
      <c r="D40" s="251" t="str">
        <f>A29</f>
        <v>SF Storm 142 Tsunami</v>
      </c>
      <c r="E40" s="252"/>
      <c r="F40" s="253" t="str">
        <f>A22</f>
        <v>NML 13 Arsenal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F34:G34"/>
    <mergeCell ref="I34:L34"/>
    <mergeCell ref="D32:E32"/>
    <mergeCell ref="F32:G32"/>
    <mergeCell ref="H22:I24"/>
    <mergeCell ref="J22:J24"/>
    <mergeCell ref="K22:L24"/>
    <mergeCell ref="I26:J26"/>
    <mergeCell ref="B29:C29"/>
    <mergeCell ref="D29:E29"/>
    <mergeCell ref="F29:G29"/>
    <mergeCell ref="B12:C12"/>
    <mergeCell ref="D12:E12"/>
    <mergeCell ref="F12:G12"/>
    <mergeCell ref="K16:L18"/>
    <mergeCell ref="J16:J18"/>
    <mergeCell ref="J19:J21"/>
    <mergeCell ref="K19:L21"/>
    <mergeCell ref="B31:C31"/>
    <mergeCell ref="D31:E31"/>
    <mergeCell ref="A1:M1"/>
    <mergeCell ref="A2:M2"/>
    <mergeCell ref="A7:H7"/>
    <mergeCell ref="H12:I12"/>
    <mergeCell ref="K12:L12"/>
    <mergeCell ref="B13:C15"/>
    <mergeCell ref="J13:J15"/>
    <mergeCell ref="K13:L15"/>
    <mergeCell ref="B32:C32"/>
    <mergeCell ref="D28:E28"/>
    <mergeCell ref="F28:G28"/>
    <mergeCell ref="B26:D26"/>
    <mergeCell ref="F26:H26"/>
    <mergeCell ref="F31:G31"/>
    <mergeCell ref="B30:C30"/>
    <mergeCell ref="B28:C28"/>
    <mergeCell ref="D30:E30"/>
    <mergeCell ref="F30:G30"/>
    <mergeCell ref="A13:A15"/>
    <mergeCell ref="A16:A18"/>
    <mergeCell ref="D16:E18"/>
    <mergeCell ref="B27:C27"/>
    <mergeCell ref="D27:E27"/>
    <mergeCell ref="F27:G27"/>
    <mergeCell ref="A19:A21"/>
    <mergeCell ref="A22:A24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5">
      <selection activeCell="K16" sqref="K16:L18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33" t="str">
        <f>Pools!C30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Pools!C31</f>
        <v>NM Cactus Clubhouse Ct. 9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SF Storm 141 Thunder</v>
      </c>
      <c r="C12" s="276"/>
      <c r="D12" s="251" t="str">
        <f>A16</f>
        <v>NM Cactus 14 Black</v>
      </c>
      <c r="E12" s="252"/>
      <c r="F12" s="251" t="str">
        <f>A19</f>
        <v>VC2 Venom 13 Green</v>
      </c>
      <c r="G12" s="252"/>
      <c r="H12" s="275" t="str">
        <f>A22</f>
        <v>ARVC 14R2 Adidas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Pools!C33</f>
        <v>SF Storm 141 Thunder</v>
      </c>
      <c r="B13" s="268"/>
      <c r="C13" s="269"/>
      <c r="D13" s="40"/>
      <c r="E13" s="40"/>
      <c r="F13" s="40">
        <v>25</v>
      </c>
      <c r="G13" s="40">
        <v>8</v>
      </c>
      <c r="H13" s="40">
        <v>25</v>
      </c>
      <c r="I13" s="40">
        <v>5</v>
      </c>
      <c r="J13" s="265">
        <v>1</v>
      </c>
      <c r="K13" s="259"/>
      <c r="L13" s="260"/>
    </row>
    <row r="14" spans="1:12" s="41" customFormat="1" ht="24" customHeight="1">
      <c r="A14" s="266"/>
      <c r="B14" s="270"/>
      <c r="C14" s="271"/>
      <c r="D14" s="40"/>
      <c r="E14" s="40"/>
      <c r="F14" s="40">
        <v>25</v>
      </c>
      <c r="G14" s="40">
        <v>12</v>
      </c>
      <c r="H14" s="40">
        <v>25</v>
      </c>
      <c r="I14" s="40">
        <v>15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Pools!C34</f>
        <v>NM Cactus 14 Black</v>
      </c>
      <c r="B16" s="42" t="str">
        <f>IF(E13&gt;0,E13," ")</f>
        <v> </v>
      </c>
      <c r="C16" s="42" t="str">
        <f>IF(D13&gt;0,D13," ")</f>
        <v> </v>
      </c>
      <c r="D16" s="268"/>
      <c r="E16" s="269"/>
      <c r="F16" s="40">
        <v>25</v>
      </c>
      <c r="G16" s="40">
        <v>15</v>
      </c>
      <c r="H16" s="40">
        <v>25</v>
      </c>
      <c r="I16" s="40">
        <v>18</v>
      </c>
      <c r="J16" s="265">
        <v>2</v>
      </c>
      <c r="K16" s="259"/>
      <c r="L16" s="260"/>
    </row>
    <row r="17" spans="1:12" s="41" customFormat="1" ht="24" customHeight="1">
      <c r="A17" s="266"/>
      <c r="B17" s="42" t="str">
        <f>IF(E14&gt;0,E14," ")</f>
        <v> </v>
      </c>
      <c r="C17" s="42" t="str">
        <f>IF(D14&gt;0,D14," ")</f>
        <v> </v>
      </c>
      <c r="D17" s="270"/>
      <c r="E17" s="271"/>
      <c r="F17" s="40">
        <v>25</v>
      </c>
      <c r="G17" s="40">
        <v>9</v>
      </c>
      <c r="H17" s="40">
        <v>25</v>
      </c>
      <c r="I17" s="40">
        <v>12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Pools!C35</f>
        <v>VC2 Venom 13 Green</v>
      </c>
      <c r="B19" s="42">
        <f>IF(G13&gt;0,G13," ")</f>
        <v>8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22</v>
      </c>
      <c r="I19" s="40">
        <v>25</v>
      </c>
      <c r="J19" s="265">
        <v>3</v>
      </c>
      <c r="K19" s="259">
        <v>4</v>
      </c>
      <c r="L19" s="260"/>
    </row>
    <row r="20" spans="1:12" s="41" customFormat="1" ht="24" customHeight="1">
      <c r="A20" s="266"/>
      <c r="B20" s="42">
        <f>IF(G14&gt;0,G14," ")</f>
        <v>12</v>
      </c>
      <c r="C20" s="42">
        <f>IF(F14&gt;0,F14," ")</f>
        <v>25</v>
      </c>
      <c r="D20" s="42">
        <f>IF(G17&gt;0,G17," ")</f>
        <v>9</v>
      </c>
      <c r="E20" s="42">
        <f>IF(F17&gt;0,F17," ")</f>
        <v>25</v>
      </c>
      <c r="F20" s="43"/>
      <c r="G20" s="43"/>
      <c r="H20" s="40">
        <v>13</v>
      </c>
      <c r="I20" s="40">
        <v>25</v>
      </c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Pools!C36</f>
        <v>ARVC 14R2 Adidas</v>
      </c>
      <c r="B22" s="42">
        <f>IF(I13&gt;0,I13," ")</f>
        <v>5</v>
      </c>
      <c r="C22" s="42">
        <f>IF(H13&gt;0,H13," ")</f>
        <v>25</v>
      </c>
      <c r="D22" s="42">
        <f>IF(I16&gt;0,I16," ")</f>
        <v>18</v>
      </c>
      <c r="E22" s="42">
        <f>IF(H16&gt;0,H16," ")</f>
        <v>25</v>
      </c>
      <c r="F22" s="42">
        <f>IF(I19&gt;0,I19," ")</f>
        <v>25</v>
      </c>
      <c r="G22" s="42">
        <f>IF(H19&gt;0,H19," ")</f>
        <v>22</v>
      </c>
      <c r="H22" s="268"/>
      <c r="I22" s="269"/>
      <c r="J22" s="265">
        <v>4</v>
      </c>
      <c r="K22" s="259">
        <v>3</v>
      </c>
      <c r="L22" s="260"/>
    </row>
    <row r="23" spans="1:12" s="41" customFormat="1" ht="24" customHeight="1">
      <c r="A23" s="266"/>
      <c r="B23" s="42">
        <f>IF(I14&gt;0,I14," ")</f>
        <v>15</v>
      </c>
      <c r="C23" s="42">
        <f>IF(H14&gt;0,H14," ")</f>
        <v>25</v>
      </c>
      <c r="D23" s="42">
        <f>IF(I17&gt;0,I17," ")</f>
        <v>12</v>
      </c>
      <c r="E23" s="42">
        <f>IF(H17&gt;0,H17," ")</f>
        <v>25</v>
      </c>
      <c r="F23" s="42">
        <f>IF(I20&gt;0,I20," ")</f>
        <v>25</v>
      </c>
      <c r="G23" s="42">
        <f>IF(H20&gt;0,H20," ")</f>
        <v>13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141 Thunder</v>
      </c>
      <c r="B28" s="256">
        <v>4</v>
      </c>
      <c r="C28" s="257"/>
      <c r="D28" s="256"/>
      <c r="E28" s="257"/>
      <c r="F28" s="256"/>
      <c r="G28" s="257"/>
      <c r="H28" s="44"/>
      <c r="I28" s="45">
        <f>D13+D14+D15+F13+F14+F15+H13+H14+H15</f>
        <v>100</v>
      </c>
      <c r="J28" s="45">
        <f>E13+E14+E15+G13+G14+G15+I13+I14+I15</f>
        <v>40</v>
      </c>
      <c r="K28" s="45">
        <f>I28-J28</f>
        <v>60</v>
      </c>
    </row>
    <row r="29" spans="1:11" ht="24" customHeight="1">
      <c r="A29" s="2" t="str">
        <f>A16</f>
        <v>NM Cactus 14 Black</v>
      </c>
      <c r="B29" s="256">
        <v>4</v>
      </c>
      <c r="C29" s="257"/>
      <c r="D29" s="256"/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VC2 Venom 13 Green</v>
      </c>
      <c r="B30" s="256"/>
      <c r="C30" s="257"/>
      <c r="D30" s="256">
        <v>6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ARVC 14R2 Adidas</v>
      </c>
      <c r="B31" s="256">
        <v>2</v>
      </c>
      <c r="C31" s="257"/>
      <c r="D31" s="256">
        <v>4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10</v>
      </c>
      <c r="C32" s="258"/>
      <c r="D32" s="258">
        <f>SUM(D28:E31)</f>
        <v>10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SF Storm 141 Thunder</v>
      </c>
      <c r="C35" s="252"/>
      <c r="D35" s="251" t="str">
        <f>A30</f>
        <v>VC2 Venom 13 Green</v>
      </c>
      <c r="E35" s="252"/>
      <c r="F35" s="253" t="str">
        <f>A16</f>
        <v>NM Cactus 14 Black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NM Cactus 14 Black</v>
      </c>
      <c r="C36" s="252"/>
      <c r="D36" s="251" t="str">
        <f>A22</f>
        <v>ARVC 14R2 Adidas</v>
      </c>
      <c r="E36" s="252"/>
      <c r="F36" s="253" t="str">
        <f>A13</f>
        <v>SF Storm 141 Thunder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SF Storm 141 Thunder</v>
      </c>
      <c r="C37" s="252"/>
      <c r="D37" s="251" t="str">
        <f>A31</f>
        <v>ARVC 14R2 Adidas</v>
      </c>
      <c r="E37" s="252"/>
      <c r="F37" s="253" t="str">
        <f>A30</f>
        <v>VC2 Venom 13 Green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NM Cactus 14 Black</v>
      </c>
      <c r="C38" s="252"/>
      <c r="D38" s="251" t="str">
        <f>A30</f>
        <v>VC2 Venom 13 Green</v>
      </c>
      <c r="E38" s="252"/>
      <c r="F38" s="253" t="str">
        <f>A28</f>
        <v>SF Storm 141 Thunder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VC2 Venom 13 Green</v>
      </c>
      <c r="C39" s="252"/>
      <c r="D39" s="251" t="str">
        <f>A31</f>
        <v>ARVC 14R2 Adidas</v>
      </c>
      <c r="E39" s="252"/>
      <c r="F39" s="253" t="str">
        <f>A16</f>
        <v>NM Cactus 14 Black</v>
      </c>
      <c r="G39" s="253"/>
    </row>
    <row r="40" spans="1:7" ht="18" customHeight="1">
      <c r="A40" s="3" t="s">
        <v>26</v>
      </c>
      <c r="B40" s="251" t="str">
        <f>A13</f>
        <v>SF Storm 141 Thunder</v>
      </c>
      <c r="C40" s="252"/>
      <c r="D40" s="251" t="str">
        <f>A29</f>
        <v>NM Cactus 14 Black</v>
      </c>
      <c r="E40" s="252"/>
      <c r="F40" s="253" t="str">
        <f>A22</f>
        <v>ARVC 14R2 Adidas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L25" sqref="L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32" t="str">
        <f>Pools!D30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Pools!D31</f>
        <v>The Field House Ct. 5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S Colorado Precision 14 Red</v>
      </c>
      <c r="C12" s="276"/>
      <c r="D12" s="251" t="str">
        <f>A16</f>
        <v>ARVC 14R1 Adidas</v>
      </c>
      <c r="E12" s="252"/>
      <c r="F12" s="251" t="str">
        <f>A19</f>
        <v>FCVBC 14 Robin</v>
      </c>
      <c r="G12" s="252"/>
      <c r="H12" s="275" t="str">
        <f>A22</f>
        <v>NEVBC 13 Purple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Pools!D33</f>
        <v>S Colorado Precision 14 Red</v>
      </c>
      <c r="B13" s="268"/>
      <c r="C13" s="269"/>
      <c r="D13" s="40">
        <v>25</v>
      </c>
      <c r="E13" s="40">
        <v>8</v>
      </c>
      <c r="F13" s="40">
        <v>25</v>
      </c>
      <c r="G13" s="40">
        <v>9</v>
      </c>
      <c r="H13" s="40">
        <v>25</v>
      </c>
      <c r="I13" s="40">
        <v>6</v>
      </c>
      <c r="J13" s="265">
        <v>1</v>
      </c>
      <c r="K13" s="259">
        <v>1</v>
      </c>
      <c r="L13" s="260"/>
    </row>
    <row r="14" spans="1:12" s="41" customFormat="1" ht="24" customHeight="1">
      <c r="A14" s="266"/>
      <c r="B14" s="270"/>
      <c r="C14" s="271"/>
      <c r="D14" s="40">
        <v>25</v>
      </c>
      <c r="E14" s="40">
        <v>12</v>
      </c>
      <c r="F14" s="40">
        <v>25</v>
      </c>
      <c r="G14" s="40">
        <v>9</v>
      </c>
      <c r="H14" s="40">
        <v>25</v>
      </c>
      <c r="I14" s="40">
        <v>14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Pools!D34</f>
        <v>ARVC 14R1 Adidas</v>
      </c>
      <c r="B16" s="42">
        <f>IF(E13&gt;0,E13," ")</f>
        <v>8</v>
      </c>
      <c r="C16" s="42">
        <f>IF(D13&gt;0,D13," ")</f>
        <v>25</v>
      </c>
      <c r="D16" s="268"/>
      <c r="E16" s="269"/>
      <c r="F16" s="40">
        <v>25</v>
      </c>
      <c r="G16" s="40">
        <v>4</v>
      </c>
      <c r="H16" s="40">
        <v>25</v>
      </c>
      <c r="I16" s="40">
        <v>5</v>
      </c>
      <c r="J16" s="265">
        <v>2</v>
      </c>
      <c r="K16" s="259">
        <v>2</v>
      </c>
      <c r="L16" s="260"/>
    </row>
    <row r="17" spans="1:12" s="41" customFormat="1" ht="24" customHeight="1">
      <c r="A17" s="266"/>
      <c r="B17" s="42">
        <f>IF(E14&gt;0,E14," ")</f>
        <v>12</v>
      </c>
      <c r="C17" s="42">
        <f>IF(D14&gt;0,D14," ")</f>
        <v>25</v>
      </c>
      <c r="D17" s="270"/>
      <c r="E17" s="271"/>
      <c r="F17" s="40">
        <v>25</v>
      </c>
      <c r="G17" s="40">
        <v>21</v>
      </c>
      <c r="H17" s="40">
        <v>25</v>
      </c>
      <c r="I17" s="40">
        <v>9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Pools!D35</f>
        <v>FCVBC 14 Robin</v>
      </c>
      <c r="B19" s="42">
        <f>IF(G13&gt;0,G13," ")</f>
        <v>9</v>
      </c>
      <c r="C19" s="42">
        <f>IF(F13&gt;0,F13," ")</f>
        <v>25</v>
      </c>
      <c r="D19" s="42">
        <f>IF(G16&gt;0,G16," ")</f>
        <v>4</v>
      </c>
      <c r="E19" s="42">
        <f>IF(F16&gt;0,F16," ")</f>
        <v>25</v>
      </c>
      <c r="F19" s="43"/>
      <c r="G19" s="43"/>
      <c r="H19" s="40">
        <v>25</v>
      </c>
      <c r="I19" s="40">
        <v>19</v>
      </c>
      <c r="J19" s="265">
        <v>3</v>
      </c>
      <c r="K19" s="259">
        <v>3</v>
      </c>
      <c r="L19" s="260"/>
    </row>
    <row r="20" spans="1:12" s="41" customFormat="1" ht="24" customHeight="1">
      <c r="A20" s="266"/>
      <c r="B20" s="42">
        <f>IF(G14&gt;0,G14," ")</f>
        <v>9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20</v>
      </c>
      <c r="I20" s="40">
        <v>25</v>
      </c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Pools!D36</f>
        <v>NEVBC 13 Purple</v>
      </c>
      <c r="B22" s="42">
        <f>IF(I13&gt;0,I13," ")</f>
        <v>6</v>
      </c>
      <c r="C22" s="42">
        <f>IF(H13&gt;0,H13," ")</f>
        <v>25</v>
      </c>
      <c r="D22" s="42">
        <f>IF(I16&gt;0,I16," ")</f>
        <v>5</v>
      </c>
      <c r="E22" s="42">
        <f>IF(H16&gt;0,H16," ")</f>
        <v>25</v>
      </c>
      <c r="F22" s="42">
        <f>IF(I19&gt;0,I19," ")</f>
        <v>19</v>
      </c>
      <c r="G22" s="42">
        <f>IF(H19&gt;0,H19," ")</f>
        <v>25</v>
      </c>
      <c r="H22" s="268"/>
      <c r="I22" s="269"/>
      <c r="J22" s="265">
        <v>4</v>
      </c>
      <c r="K22" s="259">
        <v>4</v>
      </c>
      <c r="L22" s="260"/>
    </row>
    <row r="23" spans="1:12" s="41" customFormat="1" ht="24" customHeight="1">
      <c r="A23" s="266"/>
      <c r="B23" s="42">
        <f>IF(I14&gt;0,I14," ")</f>
        <v>14</v>
      </c>
      <c r="C23" s="42">
        <f>IF(H14&gt;0,H14," ")</f>
        <v>25</v>
      </c>
      <c r="D23" s="42">
        <f>IF(I17&gt;0,I17," ")</f>
        <v>9</v>
      </c>
      <c r="E23" s="42">
        <f>IF(H17&gt;0,H17," ")</f>
        <v>25</v>
      </c>
      <c r="F23" s="42">
        <f>IF(I20&gt;0,I20," ")</f>
        <v>25</v>
      </c>
      <c r="G23" s="42">
        <f>IF(H20&gt;0,H20," ")</f>
        <v>20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 Colorado Precision 14 Red</v>
      </c>
      <c r="B28" s="256">
        <v>6</v>
      </c>
      <c r="C28" s="257"/>
      <c r="D28" s="256">
        <v>0</v>
      </c>
      <c r="E28" s="257"/>
      <c r="F28" s="256"/>
      <c r="G28" s="257"/>
      <c r="H28" s="44"/>
      <c r="I28" s="45">
        <f>D13+D14+D15+F13+F14+F15+H13+H14+H15</f>
        <v>150</v>
      </c>
      <c r="J28" s="45">
        <f>E13+E14+E15+G13+G14+G15+I13+I14+I15</f>
        <v>58</v>
      </c>
      <c r="K28" s="45">
        <f>I28-J28</f>
        <v>92</v>
      </c>
    </row>
    <row r="29" spans="1:11" ht="24" customHeight="1">
      <c r="A29" s="2" t="str">
        <f>A16</f>
        <v>ARVC 14R1 Adidas</v>
      </c>
      <c r="B29" s="256">
        <v>4</v>
      </c>
      <c r="C29" s="257"/>
      <c r="D29" s="256">
        <v>2</v>
      </c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FCVBC 14 Robin</v>
      </c>
      <c r="B30" s="256">
        <v>1</v>
      </c>
      <c r="C30" s="257"/>
      <c r="D30" s="256">
        <v>5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13 Purple</v>
      </c>
      <c r="B31" s="256">
        <v>1</v>
      </c>
      <c r="C31" s="257"/>
      <c r="D31" s="256">
        <v>5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12</v>
      </c>
      <c r="C32" s="258"/>
      <c r="D32" s="258">
        <f>SUM(D28:E31)</f>
        <v>12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S Colorado Precision 14 Red</v>
      </c>
      <c r="C35" s="252"/>
      <c r="D35" s="251" t="str">
        <f>A30</f>
        <v>FCVBC 14 Robin</v>
      </c>
      <c r="E35" s="252"/>
      <c r="F35" s="253" t="str">
        <f>A16</f>
        <v>ARVC 14R1 Adidas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ARVC 14R1 Adidas</v>
      </c>
      <c r="C36" s="252"/>
      <c r="D36" s="251" t="str">
        <f>A22</f>
        <v>NEVBC 13 Purple</v>
      </c>
      <c r="E36" s="252"/>
      <c r="F36" s="253" t="str">
        <f>A13</f>
        <v>S Colorado Precision 14 Red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S Colorado Precision 14 Red</v>
      </c>
      <c r="C37" s="252"/>
      <c r="D37" s="251" t="str">
        <f>A31</f>
        <v>NEVBC 13 Purple</v>
      </c>
      <c r="E37" s="252"/>
      <c r="F37" s="253" t="str">
        <f>A30</f>
        <v>FCVBC 14 Robin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ARVC 14R1 Adidas</v>
      </c>
      <c r="C38" s="252"/>
      <c r="D38" s="251" t="str">
        <f>A30</f>
        <v>FCVBC 14 Robin</v>
      </c>
      <c r="E38" s="252"/>
      <c r="F38" s="253" t="str">
        <f>A28</f>
        <v>S Colorado Precision 14 Red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FCVBC 14 Robin</v>
      </c>
      <c r="C39" s="252"/>
      <c r="D39" s="251" t="str">
        <f>A31</f>
        <v>NEVBC 13 Purple</v>
      </c>
      <c r="E39" s="252"/>
      <c r="F39" s="253" t="str">
        <f>A16</f>
        <v>ARVC 14R1 Adidas</v>
      </c>
      <c r="G39" s="253"/>
    </row>
    <row r="40" spans="1:7" ht="18" customHeight="1">
      <c r="A40" s="3" t="s">
        <v>26</v>
      </c>
      <c r="B40" s="251" t="str">
        <f>A13</f>
        <v>S Colorado Precision 14 Red</v>
      </c>
      <c r="C40" s="252"/>
      <c r="D40" s="251" t="str">
        <f>A29</f>
        <v>ARVC 14R1 Adidas</v>
      </c>
      <c r="E40" s="252"/>
      <c r="F40" s="253" t="str">
        <f>A22</f>
        <v>NEVBC 13 Purple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J25" sqref="J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32" t="str">
        <f>Pools!B38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Pools!B39</f>
        <v>NM Cactus Clubhouse Ct. 8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80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NML 14 Warriors</v>
      </c>
      <c r="C12" s="276"/>
      <c r="D12" s="251" t="str">
        <f>A16</f>
        <v>VBINQ Chaos 13</v>
      </c>
      <c r="E12" s="252"/>
      <c r="F12" s="251" t="str">
        <f>A19</f>
        <v>NNM Fusion 13</v>
      </c>
      <c r="G12" s="252"/>
      <c r="H12" s="275" t="str">
        <f>A22</f>
        <v>FCVBC 13 Lindy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Pools!B41</f>
        <v>NML 14 Warriors</v>
      </c>
      <c r="B13" s="268"/>
      <c r="C13" s="269"/>
      <c r="D13" s="40">
        <v>25</v>
      </c>
      <c r="E13" s="40">
        <v>10</v>
      </c>
      <c r="F13" s="40">
        <v>25</v>
      </c>
      <c r="G13" s="40">
        <v>17</v>
      </c>
      <c r="H13" s="40">
        <v>25</v>
      </c>
      <c r="I13" s="40">
        <v>11</v>
      </c>
      <c r="J13" s="265">
        <v>1</v>
      </c>
      <c r="K13" s="259">
        <v>1</v>
      </c>
      <c r="L13" s="260"/>
    </row>
    <row r="14" spans="1:12" s="41" customFormat="1" ht="24" customHeight="1">
      <c r="A14" s="266"/>
      <c r="B14" s="270"/>
      <c r="C14" s="271"/>
      <c r="D14" s="40">
        <v>25</v>
      </c>
      <c r="E14" s="40">
        <v>11</v>
      </c>
      <c r="F14" s="40">
        <v>25</v>
      </c>
      <c r="G14" s="40">
        <v>7</v>
      </c>
      <c r="H14" s="40">
        <v>25</v>
      </c>
      <c r="I14" s="40">
        <v>3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Pools!B42</f>
        <v>VBINQ Chaos 13</v>
      </c>
      <c r="B16" s="42">
        <f>IF(E13&gt;0,E13," ")</f>
        <v>10</v>
      </c>
      <c r="C16" s="42">
        <f>IF(D13&gt;0,D13," ")</f>
        <v>25</v>
      </c>
      <c r="D16" s="268"/>
      <c r="E16" s="269"/>
      <c r="F16" s="40">
        <v>16</v>
      </c>
      <c r="G16" s="40">
        <v>25</v>
      </c>
      <c r="H16" s="40">
        <v>25</v>
      </c>
      <c r="I16" s="40">
        <v>5</v>
      </c>
      <c r="J16" s="265">
        <v>2</v>
      </c>
      <c r="K16" s="259">
        <v>3</v>
      </c>
      <c r="L16" s="260"/>
    </row>
    <row r="17" spans="1:12" s="41" customFormat="1" ht="24" customHeight="1">
      <c r="A17" s="266"/>
      <c r="B17" s="42">
        <f>IF(E14&gt;0,E14," ")</f>
        <v>11</v>
      </c>
      <c r="C17" s="42">
        <f>IF(D14&gt;0,D14," ")</f>
        <v>25</v>
      </c>
      <c r="D17" s="270"/>
      <c r="E17" s="271"/>
      <c r="F17" s="40">
        <v>22</v>
      </c>
      <c r="G17" s="40">
        <v>25</v>
      </c>
      <c r="H17" s="40">
        <v>25</v>
      </c>
      <c r="I17" s="40">
        <v>11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Pools!B43</f>
        <v>NNM Fusion 13</v>
      </c>
      <c r="B19" s="42">
        <f>IF(G13&gt;0,G13," ")</f>
        <v>17</v>
      </c>
      <c r="C19" s="42">
        <f>IF(F13&gt;0,F13," ")</f>
        <v>25</v>
      </c>
      <c r="D19" s="42">
        <f>IF(G16&gt;0,G16," ")</f>
        <v>25</v>
      </c>
      <c r="E19" s="42">
        <f>IF(F16&gt;0,F16," ")</f>
        <v>16</v>
      </c>
      <c r="F19" s="43"/>
      <c r="G19" s="43"/>
      <c r="H19" s="40">
        <v>25</v>
      </c>
      <c r="I19" s="40">
        <v>22</v>
      </c>
      <c r="J19" s="265">
        <v>3</v>
      </c>
      <c r="K19" s="259">
        <v>2</v>
      </c>
      <c r="L19" s="260"/>
    </row>
    <row r="20" spans="1:12" s="41" customFormat="1" ht="24" customHeight="1">
      <c r="A20" s="266"/>
      <c r="B20" s="42">
        <f>IF(G14&gt;0,G14," ")</f>
        <v>7</v>
      </c>
      <c r="C20" s="42">
        <f>IF(F14&gt;0,F14," ")</f>
        <v>25</v>
      </c>
      <c r="D20" s="42">
        <f>IF(G17&gt;0,G17," ")</f>
        <v>25</v>
      </c>
      <c r="E20" s="42">
        <f>IF(F17&gt;0,F17," ")</f>
        <v>22</v>
      </c>
      <c r="F20" s="43"/>
      <c r="G20" s="43"/>
      <c r="H20" s="40">
        <v>25</v>
      </c>
      <c r="I20" s="40">
        <v>11</v>
      </c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Pools!B44</f>
        <v>FCVBC 13 Lindy</v>
      </c>
      <c r="B22" s="42">
        <f>IF(I13&gt;0,I13," ")</f>
        <v>11</v>
      </c>
      <c r="C22" s="42">
        <f>IF(H13&gt;0,H13," ")</f>
        <v>25</v>
      </c>
      <c r="D22" s="42">
        <f>IF(I16&gt;0,I16," ")</f>
        <v>5</v>
      </c>
      <c r="E22" s="42">
        <f>IF(H16&gt;0,H16," ")</f>
        <v>25</v>
      </c>
      <c r="F22" s="42">
        <f>IF(I19&gt;0,I19," ")</f>
        <v>22</v>
      </c>
      <c r="G22" s="42">
        <f>IF(H19&gt;0,H19," ")</f>
        <v>25</v>
      </c>
      <c r="H22" s="268"/>
      <c r="I22" s="269"/>
      <c r="J22" s="265">
        <v>4</v>
      </c>
      <c r="K22" s="259">
        <v>4</v>
      </c>
      <c r="L22" s="260"/>
    </row>
    <row r="23" spans="1:12" s="41" customFormat="1" ht="24" customHeight="1">
      <c r="A23" s="266"/>
      <c r="B23" s="42">
        <f>IF(I14&gt;0,I14," ")</f>
        <v>3</v>
      </c>
      <c r="C23" s="42">
        <f>IF(H14&gt;0,H14," ")</f>
        <v>25</v>
      </c>
      <c r="D23" s="42">
        <f>IF(I17&gt;0,I17," ")</f>
        <v>11</v>
      </c>
      <c r="E23" s="42">
        <f>IF(H17&gt;0,H17," ")</f>
        <v>25</v>
      </c>
      <c r="F23" s="42">
        <f>IF(I20&gt;0,I20," ")</f>
        <v>11</v>
      </c>
      <c r="G23" s="42">
        <f>IF(H20&gt;0,H20," ")</f>
        <v>25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Warriors</v>
      </c>
      <c r="B28" s="256">
        <v>6</v>
      </c>
      <c r="C28" s="257"/>
      <c r="D28" s="256"/>
      <c r="E28" s="257"/>
      <c r="F28" s="256"/>
      <c r="G28" s="257"/>
      <c r="H28" s="44"/>
      <c r="I28" s="45">
        <f>D13+D14+D15+F13+F14+F15+H13+H14+H15</f>
        <v>150</v>
      </c>
      <c r="J28" s="45">
        <f>E13+E14+E15+G13+G14+G15+I13+I14+I15</f>
        <v>59</v>
      </c>
      <c r="K28" s="45">
        <f>I28-J28</f>
        <v>91</v>
      </c>
    </row>
    <row r="29" spans="1:11" ht="24" customHeight="1">
      <c r="A29" s="2" t="str">
        <f>A16</f>
        <v>VBINQ Chaos 13</v>
      </c>
      <c r="B29" s="256">
        <v>2</v>
      </c>
      <c r="C29" s="257"/>
      <c r="D29" s="256">
        <v>4</v>
      </c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NNM Fusion 13</v>
      </c>
      <c r="B30" s="256">
        <v>4</v>
      </c>
      <c r="C30" s="257"/>
      <c r="D30" s="256">
        <v>2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13 Lindy</v>
      </c>
      <c r="B31" s="256"/>
      <c r="C31" s="257"/>
      <c r="D31" s="256">
        <v>6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12</v>
      </c>
      <c r="C32" s="258"/>
      <c r="D32" s="258">
        <f>SUM(D28:E31)</f>
        <v>12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NML 14 Warriors</v>
      </c>
      <c r="C35" s="252"/>
      <c r="D35" s="251" t="str">
        <f>A30</f>
        <v>NNM Fusion 13</v>
      </c>
      <c r="E35" s="252"/>
      <c r="F35" s="253" t="str">
        <f>A16</f>
        <v>VBINQ Chaos 13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VBINQ Chaos 13</v>
      </c>
      <c r="C36" s="252"/>
      <c r="D36" s="251" t="str">
        <f>A22</f>
        <v>FCVBC 13 Lindy</v>
      </c>
      <c r="E36" s="252"/>
      <c r="F36" s="253" t="str">
        <f>A13</f>
        <v>NML 14 Warriors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NML 14 Warriors</v>
      </c>
      <c r="C37" s="252"/>
      <c r="D37" s="251" t="str">
        <f>A31</f>
        <v>FCVBC 13 Lindy</v>
      </c>
      <c r="E37" s="252"/>
      <c r="F37" s="253" t="str">
        <f>A30</f>
        <v>NNM Fusion 13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VBINQ Chaos 13</v>
      </c>
      <c r="C38" s="252"/>
      <c r="D38" s="251" t="str">
        <f>A30</f>
        <v>NNM Fusion 13</v>
      </c>
      <c r="E38" s="252"/>
      <c r="F38" s="253" t="str">
        <f>A28</f>
        <v>NML 14 Warriors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NNM Fusion 13</v>
      </c>
      <c r="C39" s="252"/>
      <c r="D39" s="251" t="str">
        <f>A31</f>
        <v>FCVBC 13 Lindy</v>
      </c>
      <c r="E39" s="252"/>
      <c r="F39" s="253" t="str">
        <f>A16</f>
        <v>VBINQ Chaos 13</v>
      </c>
      <c r="G39" s="253"/>
    </row>
    <row r="40" spans="1:7" ht="18" customHeight="1">
      <c r="A40" s="3" t="s">
        <v>26</v>
      </c>
      <c r="B40" s="251" t="str">
        <f>A13</f>
        <v>NML 14 Warriors</v>
      </c>
      <c r="C40" s="252"/>
      <c r="D40" s="251" t="str">
        <f>A29</f>
        <v>VBINQ Chaos 13</v>
      </c>
      <c r="E40" s="252"/>
      <c r="F40" s="253" t="str">
        <f>A22</f>
        <v>FCVBC 13 Lindy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D33" sqref="D3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Pools!C39</f>
        <v>NM Cactus Clubhouse Ct. 9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96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VBINQ Fuego 14</v>
      </c>
      <c r="C12" s="276"/>
      <c r="D12" s="251" t="str">
        <f>A16</f>
        <v>VC2 Venom 13 Black</v>
      </c>
      <c r="E12" s="252"/>
      <c r="F12" s="251" t="str">
        <f>A19</f>
        <v>NM Cactus 13 Black</v>
      </c>
      <c r="G12" s="252"/>
      <c r="H12" s="275" t="str">
        <f>A22</f>
        <v>Durango United 13 Black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Pools!C41</f>
        <v>VBINQ Fuego 14</v>
      </c>
      <c r="B13" s="268"/>
      <c r="C13" s="269"/>
      <c r="D13" s="40">
        <v>16</v>
      </c>
      <c r="E13" s="40">
        <v>25</v>
      </c>
      <c r="F13" s="40">
        <v>25</v>
      </c>
      <c r="G13" s="40">
        <v>8</v>
      </c>
      <c r="H13" s="40">
        <v>25</v>
      </c>
      <c r="I13" s="40">
        <v>3</v>
      </c>
      <c r="J13" s="265">
        <v>1</v>
      </c>
      <c r="K13" s="259">
        <v>2</v>
      </c>
      <c r="L13" s="260"/>
    </row>
    <row r="14" spans="1:12" s="41" customFormat="1" ht="24" customHeight="1">
      <c r="A14" s="266"/>
      <c r="B14" s="270"/>
      <c r="C14" s="271"/>
      <c r="D14" s="40">
        <v>14</v>
      </c>
      <c r="E14" s="40">
        <v>25</v>
      </c>
      <c r="F14" s="40">
        <v>25</v>
      </c>
      <c r="G14" s="40">
        <v>16</v>
      </c>
      <c r="H14" s="40">
        <v>25</v>
      </c>
      <c r="I14" s="40">
        <v>9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Pools!C42</f>
        <v>VC2 Venom 13 Black</v>
      </c>
      <c r="B16" s="42">
        <f>IF(E13&gt;0,E13," ")</f>
        <v>25</v>
      </c>
      <c r="C16" s="42">
        <f>IF(D13&gt;0,D13," ")</f>
        <v>16</v>
      </c>
      <c r="D16" s="268"/>
      <c r="E16" s="269"/>
      <c r="F16" s="40">
        <v>25</v>
      </c>
      <c r="G16" s="40">
        <v>8</v>
      </c>
      <c r="H16" s="40">
        <v>25</v>
      </c>
      <c r="I16" s="40">
        <v>0</v>
      </c>
      <c r="J16" s="265">
        <v>2</v>
      </c>
      <c r="K16" s="259">
        <v>1</v>
      </c>
      <c r="L16" s="260"/>
    </row>
    <row r="17" spans="1:12" s="41" customFormat="1" ht="24" customHeight="1">
      <c r="A17" s="266"/>
      <c r="B17" s="42">
        <f>IF(E14&gt;0,E14," ")</f>
        <v>25</v>
      </c>
      <c r="C17" s="42">
        <f>IF(D14&gt;0,D14," ")</f>
        <v>14</v>
      </c>
      <c r="D17" s="270"/>
      <c r="E17" s="271"/>
      <c r="F17" s="40">
        <v>26</v>
      </c>
      <c r="G17" s="40">
        <v>6</v>
      </c>
      <c r="H17" s="40">
        <v>25</v>
      </c>
      <c r="I17" s="40">
        <v>7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Pools!C43</f>
        <v>NM Cactus 13 Black</v>
      </c>
      <c r="B19" s="42">
        <f>IF(G13&gt;0,G13," ")</f>
        <v>8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>
        <v>25</v>
      </c>
      <c r="I19" s="40">
        <v>17</v>
      </c>
      <c r="J19" s="265">
        <v>3</v>
      </c>
      <c r="K19" s="259">
        <v>3</v>
      </c>
      <c r="L19" s="260"/>
    </row>
    <row r="20" spans="1:12" s="41" customFormat="1" ht="24" customHeight="1">
      <c r="A20" s="266"/>
      <c r="B20" s="42">
        <f>IF(G14&gt;0,G14," ")</f>
        <v>16</v>
      </c>
      <c r="C20" s="42">
        <f>IF(F14&gt;0,F14," ")</f>
        <v>25</v>
      </c>
      <c r="D20" s="42">
        <f>IF(G17&gt;0,G17," ")</f>
        <v>6</v>
      </c>
      <c r="E20" s="42">
        <f>IF(F17&gt;0,F17," ")</f>
        <v>26</v>
      </c>
      <c r="F20" s="43"/>
      <c r="G20" s="43"/>
      <c r="H20" s="40">
        <v>21</v>
      </c>
      <c r="I20" s="40">
        <v>25</v>
      </c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Pools!C44</f>
        <v>Durango United 13 Black</v>
      </c>
      <c r="B22" s="42">
        <f>IF(I13&gt;0,I13," ")</f>
        <v>3</v>
      </c>
      <c r="C22" s="42">
        <f>IF(H13&gt;0,H13," ")</f>
        <v>25</v>
      </c>
      <c r="D22" s="42" t="str">
        <f>IF(I16&gt;0,I16," ")</f>
        <v> </v>
      </c>
      <c r="E22" s="42">
        <f>IF(H16&gt;0,H16," ")</f>
        <v>25</v>
      </c>
      <c r="F22" s="42">
        <f>IF(I19&gt;0,I19," ")</f>
        <v>17</v>
      </c>
      <c r="G22" s="42">
        <f>IF(H19&gt;0,H19," ")</f>
        <v>25</v>
      </c>
      <c r="H22" s="268"/>
      <c r="I22" s="269"/>
      <c r="J22" s="265">
        <v>4</v>
      </c>
      <c r="K22" s="259">
        <v>4</v>
      </c>
      <c r="L22" s="260"/>
    </row>
    <row r="23" spans="1:12" s="41" customFormat="1" ht="24" customHeight="1">
      <c r="A23" s="266"/>
      <c r="B23" s="42">
        <f>IF(I14&gt;0,I14," ")</f>
        <v>9</v>
      </c>
      <c r="C23" s="42">
        <f>IF(H14&gt;0,H14," ")</f>
        <v>25</v>
      </c>
      <c r="D23" s="42">
        <f>IF(I17&gt;0,I17," ")</f>
        <v>7</v>
      </c>
      <c r="E23" s="42">
        <f>IF(H17&gt;0,H17," ")</f>
        <v>25</v>
      </c>
      <c r="F23" s="42">
        <f>IF(I20&gt;0,I20," ")</f>
        <v>25</v>
      </c>
      <c r="G23" s="42">
        <f>IF(H20&gt;0,H20," ")</f>
        <v>21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VBINQ Fuego 14</v>
      </c>
      <c r="B28" s="256">
        <v>4</v>
      </c>
      <c r="C28" s="257"/>
      <c r="D28" s="256">
        <v>2</v>
      </c>
      <c r="E28" s="257"/>
      <c r="F28" s="256"/>
      <c r="G28" s="257"/>
      <c r="H28" s="44"/>
      <c r="I28" s="45">
        <f>D13+D14+D15+F13+F14+F15+H13+H14+H15</f>
        <v>130</v>
      </c>
      <c r="J28" s="45">
        <f>E13+E14+E15+G13+G14+G15+I13+I14+I15</f>
        <v>86</v>
      </c>
      <c r="K28" s="45">
        <f>I28-J28</f>
        <v>44</v>
      </c>
    </row>
    <row r="29" spans="1:11" ht="24" customHeight="1">
      <c r="A29" s="2" t="str">
        <f>A16</f>
        <v>VC2 Venom 13 Black</v>
      </c>
      <c r="B29" s="256">
        <v>6</v>
      </c>
      <c r="C29" s="257"/>
      <c r="D29" s="256"/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13 Black</v>
      </c>
      <c r="B30" s="256">
        <v>1</v>
      </c>
      <c r="C30" s="257"/>
      <c r="D30" s="256">
        <v>5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Durango United 13 Black</v>
      </c>
      <c r="B31" s="256">
        <v>1</v>
      </c>
      <c r="C31" s="257"/>
      <c r="D31" s="256">
        <v>5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12</v>
      </c>
      <c r="C32" s="258"/>
      <c r="D32" s="258">
        <f>SUM(D28:E31)</f>
        <v>12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VBINQ Fuego 14</v>
      </c>
      <c r="C35" s="252"/>
      <c r="D35" s="251" t="str">
        <f>A30</f>
        <v>NM Cactus 13 Black</v>
      </c>
      <c r="E35" s="252"/>
      <c r="F35" s="253" t="str">
        <f>A16</f>
        <v>VC2 Venom 13 Black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VC2 Venom 13 Black</v>
      </c>
      <c r="C36" s="252"/>
      <c r="D36" s="251" t="str">
        <f>A22</f>
        <v>Durango United 13 Black</v>
      </c>
      <c r="E36" s="252"/>
      <c r="F36" s="253" t="str">
        <f>A13</f>
        <v>VBINQ Fuego 14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VBINQ Fuego 14</v>
      </c>
      <c r="C37" s="252"/>
      <c r="D37" s="251" t="str">
        <f>A31</f>
        <v>Durango United 13 Black</v>
      </c>
      <c r="E37" s="252"/>
      <c r="F37" s="253" t="str">
        <f>A30</f>
        <v>NM Cactus 13 Black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VC2 Venom 13 Black</v>
      </c>
      <c r="C38" s="252"/>
      <c r="D38" s="251" t="str">
        <f>A30</f>
        <v>NM Cactus 13 Black</v>
      </c>
      <c r="E38" s="252"/>
      <c r="F38" s="253" t="str">
        <f>A28</f>
        <v>VBINQ Fuego 14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NM Cactus 13 Black</v>
      </c>
      <c r="C39" s="252"/>
      <c r="D39" s="251" t="str">
        <f>A31</f>
        <v>Durango United 13 Black</v>
      </c>
      <c r="E39" s="252"/>
      <c r="F39" s="253" t="str">
        <f>A16</f>
        <v>VC2 Venom 13 Black</v>
      </c>
      <c r="G39" s="253"/>
    </row>
    <row r="40" spans="1:7" ht="18" customHeight="1">
      <c r="A40" s="3" t="s">
        <v>26</v>
      </c>
      <c r="B40" s="251" t="str">
        <f>A13</f>
        <v>VBINQ Fuego 14</v>
      </c>
      <c r="C40" s="252"/>
      <c r="D40" s="251" t="str">
        <f>A29</f>
        <v>VC2 Venom 13 Black</v>
      </c>
      <c r="E40" s="252"/>
      <c r="F40" s="253" t="str">
        <f>A22</f>
        <v>Durango United 13 Black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13:C15"/>
    <mergeCell ref="K16:L18"/>
    <mergeCell ref="J19:J21"/>
    <mergeCell ref="K19:L21"/>
    <mergeCell ref="F30:G30"/>
    <mergeCell ref="B31:C31"/>
    <mergeCell ref="B26:D26"/>
    <mergeCell ref="A22:A24"/>
    <mergeCell ref="H22:I24"/>
    <mergeCell ref="J22:J24"/>
    <mergeCell ref="K22:L24"/>
    <mergeCell ref="A19:A21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F26:H26"/>
    <mergeCell ref="F28:G28"/>
    <mergeCell ref="B27:C27"/>
    <mergeCell ref="D27:E27"/>
    <mergeCell ref="F27:G27"/>
    <mergeCell ref="D30:E30"/>
    <mergeCell ref="I26:J26"/>
    <mergeCell ref="B32:C32"/>
    <mergeCell ref="D31:E31"/>
    <mergeCell ref="F31:G31"/>
    <mergeCell ref="B12:C12"/>
    <mergeCell ref="D12:E12"/>
    <mergeCell ref="F12:G1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D33" sqref="D33"/>
    </sheetView>
  </sheetViews>
  <sheetFormatPr defaultColWidth="8.8515625" defaultRowHeight="12.75"/>
  <cols>
    <col min="1" max="1" width="38.4218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47" t="str">
        <f>Pools!A12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Pools!A13</f>
        <v>ARVC Sports Centre Ct. 1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ARVC 17N1 Adidas</v>
      </c>
      <c r="C12" s="276"/>
      <c r="D12" s="251" t="str">
        <f>A16</f>
        <v>S Colorado Precision 16 Red</v>
      </c>
      <c r="E12" s="252"/>
      <c r="F12" s="251" t="str">
        <f>A19</f>
        <v>Eclipse 18</v>
      </c>
      <c r="G12" s="252"/>
      <c r="H12" s="275" t="str">
        <f>A22</f>
        <v>FCVBC 15 Brittney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Pools!A15</f>
        <v>ARVC 17N1 Adidas</v>
      </c>
      <c r="B13" s="268"/>
      <c r="C13" s="269"/>
      <c r="D13" s="40"/>
      <c r="E13" s="40"/>
      <c r="F13" s="40">
        <v>25</v>
      </c>
      <c r="G13" s="40">
        <v>12</v>
      </c>
      <c r="H13" s="40">
        <v>25</v>
      </c>
      <c r="I13" s="40">
        <v>13</v>
      </c>
      <c r="J13" s="265">
        <v>1</v>
      </c>
      <c r="K13" s="259"/>
      <c r="L13" s="260"/>
    </row>
    <row r="14" spans="1:12" s="41" customFormat="1" ht="24" customHeight="1">
      <c r="A14" s="266"/>
      <c r="B14" s="270"/>
      <c r="C14" s="271"/>
      <c r="D14" s="40"/>
      <c r="E14" s="40"/>
      <c r="F14" s="40">
        <v>25</v>
      </c>
      <c r="G14" s="40">
        <v>11</v>
      </c>
      <c r="H14" s="40">
        <v>25</v>
      </c>
      <c r="I14" s="40">
        <v>7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Pools!A16</f>
        <v>S Colorado Precision 16 Red</v>
      </c>
      <c r="B16" s="42" t="str">
        <f>IF(E13&gt;0,E13," ")</f>
        <v> </v>
      </c>
      <c r="C16" s="42" t="str">
        <f>IF(D13&gt;0,D13," ")</f>
        <v> </v>
      </c>
      <c r="D16" s="268"/>
      <c r="E16" s="269"/>
      <c r="F16" s="40">
        <v>26</v>
      </c>
      <c r="G16" s="40">
        <v>24</v>
      </c>
      <c r="H16" s="40">
        <v>25</v>
      </c>
      <c r="I16" s="40">
        <v>23</v>
      </c>
      <c r="J16" s="265">
        <v>2</v>
      </c>
      <c r="K16" s="259"/>
      <c r="L16" s="260"/>
    </row>
    <row r="17" spans="1:12" s="41" customFormat="1" ht="24" customHeight="1">
      <c r="A17" s="266"/>
      <c r="B17" s="42" t="str">
        <f>IF(E14&gt;0,E14," ")</f>
        <v> </v>
      </c>
      <c r="C17" s="42" t="str">
        <f>IF(D14&gt;0,D14," ")</f>
        <v> </v>
      </c>
      <c r="D17" s="270"/>
      <c r="E17" s="271"/>
      <c r="F17" s="40">
        <v>25</v>
      </c>
      <c r="G17" s="40">
        <v>10</v>
      </c>
      <c r="H17" s="40">
        <v>25</v>
      </c>
      <c r="I17" s="40">
        <v>11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Pools!A17</f>
        <v>Eclipse 18</v>
      </c>
      <c r="B19" s="42">
        <f>IF(G13&gt;0,G13," ")</f>
        <v>12</v>
      </c>
      <c r="C19" s="42">
        <f>IF(F13&gt;0,F13," ")</f>
        <v>25</v>
      </c>
      <c r="D19" s="42">
        <f>IF(G16&gt;0,G16," ")</f>
        <v>24</v>
      </c>
      <c r="E19" s="42">
        <f>IF(F16&gt;0,F16," ")</f>
        <v>26</v>
      </c>
      <c r="F19" s="43"/>
      <c r="G19" s="43"/>
      <c r="H19" s="40">
        <v>26</v>
      </c>
      <c r="I19" s="40">
        <v>24</v>
      </c>
      <c r="J19" s="265">
        <v>3</v>
      </c>
      <c r="K19" s="259"/>
      <c r="L19" s="260"/>
    </row>
    <row r="20" spans="1:12" s="41" customFormat="1" ht="24" customHeight="1">
      <c r="A20" s="266"/>
      <c r="B20" s="42">
        <f>IF(G14&gt;0,G14," ")</f>
        <v>11</v>
      </c>
      <c r="C20" s="42">
        <f>IF(F14&gt;0,F14," ")</f>
        <v>25</v>
      </c>
      <c r="D20" s="42">
        <f>IF(G17&gt;0,G17," ")</f>
        <v>10</v>
      </c>
      <c r="E20" s="42">
        <f>IF(F17&gt;0,F17," ")</f>
        <v>25</v>
      </c>
      <c r="F20" s="43"/>
      <c r="G20" s="43"/>
      <c r="H20" s="40">
        <v>25</v>
      </c>
      <c r="I20" s="40">
        <v>16</v>
      </c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Pools!A18</f>
        <v>FCVBC 15 Brittney</v>
      </c>
      <c r="B22" s="42">
        <f>IF(I13&gt;0,I13," ")</f>
        <v>13</v>
      </c>
      <c r="C22" s="42">
        <f>IF(H13&gt;0,H13," ")</f>
        <v>25</v>
      </c>
      <c r="D22" s="42">
        <f>IF(I16&gt;0,I16," ")</f>
        <v>23</v>
      </c>
      <c r="E22" s="42">
        <f>IF(H16&gt;0,H16," ")</f>
        <v>25</v>
      </c>
      <c r="F22" s="42">
        <f>IF(I19&gt;0,I19," ")</f>
        <v>24</v>
      </c>
      <c r="G22" s="42">
        <f>IF(H19&gt;0,H19," ")</f>
        <v>26</v>
      </c>
      <c r="H22" s="268"/>
      <c r="I22" s="269"/>
      <c r="J22" s="265">
        <v>4</v>
      </c>
      <c r="K22" s="259"/>
      <c r="L22" s="260"/>
    </row>
    <row r="23" spans="1:12" s="41" customFormat="1" ht="24" customHeight="1">
      <c r="A23" s="266"/>
      <c r="B23" s="42">
        <f>IF(I14&gt;0,I14," ")</f>
        <v>7</v>
      </c>
      <c r="C23" s="42">
        <f>IF(H14&gt;0,H14," ")</f>
        <v>25</v>
      </c>
      <c r="D23" s="42">
        <f>IF(I17&gt;0,I17," ")</f>
        <v>11</v>
      </c>
      <c r="E23" s="42">
        <f>IF(H17&gt;0,H17," ")</f>
        <v>25</v>
      </c>
      <c r="F23" s="42">
        <f>IF(I20&gt;0,I20," ")</f>
        <v>16</v>
      </c>
      <c r="G23" s="42">
        <f>IF(H20&gt;0,H20," ")</f>
        <v>25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17N1 Adidas</v>
      </c>
      <c r="B28" s="256">
        <v>4</v>
      </c>
      <c r="C28" s="257"/>
      <c r="D28" s="256"/>
      <c r="E28" s="257"/>
      <c r="F28" s="256"/>
      <c r="G28" s="257"/>
      <c r="H28" s="44"/>
      <c r="I28" s="45">
        <f>D13+D14+D15+F13+F14+F15+H13+H14+H15</f>
        <v>100</v>
      </c>
      <c r="J28" s="45">
        <f>E13+E14+E15+G13+G14+G15+I13+I14+I15</f>
        <v>43</v>
      </c>
      <c r="K28" s="45">
        <f>I28-J28</f>
        <v>57</v>
      </c>
    </row>
    <row r="29" spans="1:11" ht="24" customHeight="1">
      <c r="A29" s="2" t="str">
        <f>A16</f>
        <v>S Colorado Precision 16 Red</v>
      </c>
      <c r="B29" s="256">
        <v>4</v>
      </c>
      <c r="C29" s="257"/>
      <c r="D29" s="256"/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Eclipse 18</v>
      </c>
      <c r="B30" s="256">
        <v>2</v>
      </c>
      <c r="C30" s="257"/>
      <c r="D30" s="256">
        <v>4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15 Brittney</v>
      </c>
      <c r="B31" s="256"/>
      <c r="C31" s="257"/>
      <c r="D31" s="256">
        <v>6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10</v>
      </c>
      <c r="C32" s="258"/>
      <c r="D32" s="258">
        <f>SUM(D28:E31)</f>
        <v>10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ARVC 17N1 Adidas</v>
      </c>
      <c r="C35" s="252"/>
      <c r="D35" s="251" t="str">
        <f>A30</f>
        <v>Eclipse 18</v>
      </c>
      <c r="E35" s="252"/>
      <c r="F35" s="253" t="str">
        <f>A16</f>
        <v>S Colorado Precision 16 Red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S Colorado Precision 16 Red</v>
      </c>
      <c r="C36" s="252"/>
      <c r="D36" s="251" t="str">
        <f>A22</f>
        <v>FCVBC 15 Brittney</v>
      </c>
      <c r="E36" s="252"/>
      <c r="F36" s="253" t="str">
        <f>A13</f>
        <v>ARVC 17N1 Adidas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ARVC 17N1 Adidas</v>
      </c>
      <c r="C37" s="252"/>
      <c r="D37" s="251" t="str">
        <f>A31</f>
        <v>FCVBC 15 Brittney</v>
      </c>
      <c r="E37" s="252"/>
      <c r="F37" s="253" t="str">
        <f>A30</f>
        <v>Eclipse 18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S Colorado Precision 16 Red</v>
      </c>
      <c r="C38" s="252"/>
      <c r="D38" s="251" t="str">
        <f>A30</f>
        <v>Eclipse 18</v>
      </c>
      <c r="E38" s="252"/>
      <c r="F38" s="253" t="str">
        <f>A28</f>
        <v>ARVC 17N1 Adidas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Eclipse 18</v>
      </c>
      <c r="C39" s="252"/>
      <c r="D39" s="251" t="str">
        <f>A31</f>
        <v>FCVBC 15 Brittney</v>
      </c>
      <c r="E39" s="252"/>
      <c r="F39" s="253" t="str">
        <f>A16</f>
        <v>S Colorado Precision 16 Red</v>
      </c>
      <c r="G39" s="253"/>
    </row>
    <row r="40" spans="1:7" ht="18" customHeight="1">
      <c r="A40" s="3" t="s">
        <v>26</v>
      </c>
      <c r="B40" s="251" t="str">
        <f>A13</f>
        <v>ARVC 17N1 Adidas</v>
      </c>
      <c r="C40" s="252"/>
      <c r="D40" s="251" t="str">
        <f>A29</f>
        <v>S Colorado Precision 16 Red</v>
      </c>
      <c r="E40" s="252"/>
      <c r="F40" s="253" t="str">
        <f>A22</f>
        <v>FCVBC 15 Brittney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B27:C27"/>
    <mergeCell ref="D27:E27"/>
    <mergeCell ref="F27:G27"/>
    <mergeCell ref="A13:A15"/>
    <mergeCell ref="B13:C15"/>
    <mergeCell ref="A16:A18"/>
    <mergeCell ref="D16:E18"/>
    <mergeCell ref="B26:D26"/>
    <mergeCell ref="F26:H26"/>
    <mergeCell ref="F32:G32"/>
    <mergeCell ref="B28:C28"/>
    <mergeCell ref="D28:E28"/>
    <mergeCell ref="F28:G28"/>
    <mergeCell ref="B30:C30"/>
    <mergeCell ref="D30:E30"/>
    <mergeCell ref="F30:G30"/>
    <mergeCell ref="B31:C31"/>
    <mergeCell ref="D31:E31"/>
    <mergeCell ref="F31:G31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A19:A21"/>
    <mergeCell ref="J16:J18"/>
    <mergeCell ref="I26:J26"/>
    <mergeCell ref="B29:C29"/>
    <mergeCell ref="D29:E29"/>
    <mergeCell ref="F29:G29"/>
    <mergeCell ref="B34:C34"/>
    <mergeCell ref="D34:E34"/>
    <mergeCell ref="F34:G34"/>
    <mergeCell ref="I34:L34"/>
    <mergeCell ref="B32:C32"/>
    <mergeCell ref="D32:E32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B32">
      <selection activeCell="C11" sqref="C11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279" t="str">
        <f>Pools!A1</f>
        <v>Presidente Picante</v>
      </c>
      <c r="B1" s="279"/>
      <c r="C1" s="279"/>
      <c r="D1" s="279"/>
      <c r="E1" s="279"/>
      <c r="F1" s="279"/>
      <c r="G1" s="279"/>
      <c r="H1" s="279"/>
      <c r="I1" s="279"/>
    </row>
    <row r="2" spans="1:9" ht="20.25" customHeight="1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</row>
    <row r="3" spans="1:5" ht="9.75" customHeight="1">
      <c r="A3" s="280" t="s">
        <v>93</v>
      </c>
      <c r="B3" s="280"/>
      <c r="C3" s="280"/>
      <c r="D3" s="5"/>
      <c r="E3" s="5"/>
    </row>
    <row r="4" spans="1:9" ht="19.5">
      <c r="A4" s="277" t="str">
        <f>Pools!A29</f>
        <v>Division IV</v>
      </c>
      <c r="B4" s="277"/>
      <c r="C4" s="277"/>
      <c r="D4" s="277"/>
      <c r="E4" s="277"/>
      <c r="F4" s="277"/>
      <c r="G4" s="277"/>
      <c r="H4" s="277"/>
      <c r="I4" s="277"/>
    </row>
    <row r="5" spans="1:9" ht="19.5">
      <c r="A5" s="277" t="s">
        <v>43</v>
      </c>
      <c r="B5" s="277"/>
      <c r="C5" s="277"/>
      <c r="D5" s="277"/>
      <c r="E5" s="277"/>
      <c r="F5" s="277"/>
      <c r="G5" s="277"/>
      <c r="H5" s="277"/>
      <c r="I5" s="277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49"/>
      <c r="D7" s="48" t="s">
        <v>232</v>
      </c>
      <c r="E7" s="50" t="s">
        <v>42</v>
      </c>
      <c r="F7" s="48" t="s">
        <v>233</v>
      </c>
      <c r="H7" s="49"/>
    </row>
    <row r="8" ht="18" customHeight="1">
      <c r="E8" s="19"/>
    </row>
    <row r="9" spans="1:9" ht="18" customHeight="1">
      <c r="A9" s="310" t="s">
        <v>41</v>
      </c>
      <c r="B9" s="310"/>
      <c r="C9" s="310"/>
      <c r="D9" s="310"/>
      <c r="E9" s="310"/>
      <c r="F9" s="310"/>
      <c r="G9" s="310"/>
      <c r="H9" s="310"/>
      <c r="I9" s="310"/>
    </row>
    <row r="10" spans="4:8" ht="28.5" customHeight="1">
      <c r="D10" s="48"/>
      <c r="E10" s="50"/>
      <c r="F10" s="48"/>
      <c r="G10" s="48"/>
      <c r="H10" s="48"/>
    </row>
    <row r="11" spans="2:12" s="27" customFormat="1" ht="30" customHeight="1" thickBot="1">
      <c r="B11" s="80"/>
      <c r="C11" s="80"/>
      <c r="D11" s="80"/>
      <c r="E11" s="78" t="s">
        <v>31</v>
      </c>
      <c r="F11" s="80"/>
      <c r="G11" s="80"/>
      <c r="H11" s="80"/>
      <c r="J11"/>
      <c r="K11"/>
      <c r="L11"/>
    </row>
    <row r="12" spans="2:9" s="27" customFormat="1" ht="30" customHeight="1">
      <c r="B12" s="80"/>
      <c r="C12" s="80"/>
      <c r="D12" s="80"/>
      <c r="E12" s="81" t="s">
        <v>51</v>
      </c>
      <c r="F12" s="80"/>
      <c r="G12" s="80"/>
      <c r="H12" s="80"/>
      <c r="I12" s="103"/>
    </row>
    <row r="13" spans="2:9" s="27" customFormat="1" ht="30" customHeight="1" thickBot="1">
      <c r="B13" s="80"/>
      <c r="C13" s="84"/>
      <c r="D13" s="84"/>
      <c r="E13" s="83" t="str">
        <f>E34</f>
        <v>Sandia Prep Ct. 10</v>
      </c>
      <c r="F13" s="84"/>
      <c r="G13" s="84"/>
      <c r="H13" s="80"/>
      <c r="I13" s="103"/>
    </row>
    <row r="14" spans="2:9" s="27" customFormat="1" ht="30" customHeight="1">
      <c r="B14" s="80"/>
      <c r="C14" s="85"/>
      <c r="D14" s="80"/>
      <c r="E14" s="86" t="s">
        <v>97</v>
      </c>
      <c r="F14" s="80"/>
      <c r="G14" s="87"/>
      <c r="H14" s="80"/>
      <c r="I14" s="103"/>
    </row>
    <row r="15" spans="2:9" s="27" customFormat="1" ht="30" customHeight="1" thickBot="1">
      <c r="B15" s="80"/>
      <c r="C15" s="89"/>
      <c r="D15" s="80"/>
      <c r="E15" s="112"/>
      <c r="F15" s="80"/>
      <c r="G15" s="91"/>
      <c r="H15" s="80"/>
      <c r="I15" s="103"/>
    </row>
    <row r="16" spans="2:9" s="27" customFormat="1" ht="30" customHeight="1">
      <c r="B16" s="80"/>
      <c r="C16" s="89"/>
      <c r="D16" s="108"/>
      <c r="E16" s="107" t="s">
        <v>104</v>
      </c>
      <c r="F16" s="80"/>
      <c r="G16" s="91"/>
      <c r="H16" s="80"/>
      <c r="I16" s="103"/>
    </row>
    <row r="17" spans="2:9" s="27" customFormat="1" ht="30" customHeight="1">
      <c r="B17" s="80"/>
      <c r="C17" s="89" t="s">
        <v>81</v>
      </c>
      <c r="D17" s="108"/>
      <c r="E17" s="78"/>
      <c r="F17" s="80"/>
      <c r="G17" s="91" t="s">
        <v>79</v>
      </c>
      <c r="H17" s="80"/>
      <c r="I17" s="103"/>
    </row>
    <row r="18" spans="2:9" s="27" customFormat="1" ht="30" customHeight="1" thickBot="1">
      <c r="B18" s="104"/>
      <c r="C18" s="93" t="str">
        <f>D23</f>
        <v>Sandia Prep Ct. 11</v>
      </c>
      <c r="D18" s="79"/>
      <c r="E18" s="78" t="s">
        <v>82</v>
      </c>
      <c r="F18" s="79"/>
      <c r="G18" s="95" t="str">
        <f>E13</f>
        <v>Sandia Prep Ct. 10</v>
      </c>
      <c r="H18" s="84"/>
      <c r="I18" s="103"/>
    </row>
    <row r="19" spans="2:9" s="27" customFormat="1" ht="30" customHeight="1">
      <c r="B19" s="85"/>
      <c r="C19" s="110" t="s">
        <v>94</v>
      </c>
      <c r="D19" s="79"/>
      <c r="E19" s="81" t="s">
        <v>64</v>
      </c>
      <c r="F19" s="80"/>
      <c r="G19" s="99" t="s">
        <v>115</v>
      </c>
      <c r="H19" s="87"/>
      <c r="I19" s="103"/>
    </row>
    <row r="20" spans="2:9" s="27" customFormat="1" ht="30" customHeight="1" thickBot="1">
      <c r="B20" s="89"/>
      <c r="C20" s="89"/>
      <c r="D20" s="84"/>
      <c r="E20" s="83" t="str">
        <f>F7</f>
        <v>Sandia Prep Ct. 11</v>
      </c>
      <c r="F20" s="84"/>
      <c r="G20" s="99"/>
      <c r="H20" s="91"/>
      <c r="I20" s="103"/>
    </row>
    <row r="21" spans="2:9" s="27" customFormat="1" ht="30" customHeight="1">
      <c r="B21" s="89"/>
      <c r="C21" s="89"/>
      <c r="D21" s="85"/>
      <c r="E21" s="111" t="s">
        <v>70</v>
      </c>
      <c r="F21" s="87"/>
      <c r="G21" s="99"/>
      <c r="H21" s="91"/>
      <c r="I21" s="103"/>
    </row>
    <row r="22" spans="2:9" s="27" customFormat="1" ht="30" customHeight="1" thickBot="1">
      <c r="B22" s="89"/>
      <c r="C22" s="89"/>
      <c r="D22" s="89" t="s">
        <v>54</v>
      </c>
      <c r="E22" s="112"/>
      <c r="F22" s="91" t="s">
        <v>53</v>
      </c>
      <c r="G22" s="91"/>
      <c r="H22" s="91"/>
      <c r="I22" s="103"/>
    </row>
    <row r="23" spans="2:9" s="27" customFormat="1" ht="30" customHeight="1" thickBot="1">
      <c r="B23" s="89"/>
      <c r="C23" s="113"/>
      <c r="D23" s="93" t="str">
        <f>E47</f>
        <v>Sandia Prep Ct. 11</v>
      </c>
      <c r="E23" s="107" t="s">
        <v>34</v>
      </c>
      <c r="F23" s="95" t="str">
        <f>E13</f>
        <v>Sandia Prep Ct. 10</v>
      </c>
      <c r="G23" s="104"/>
      <c r="H23" s="91"/>
      <c r="I23" s="103"/>
    </row>
    <row r="24" spans="2:9" s="27" customFormat="1" ht="30" customHeight="1" thickBot="1">
      <c r="B24" s="89"/>
      <c r="C24" s="80"/>
      <c r="D24" s="98" t="s">
        <v>100</v>
      </c>
      <c r="E24" s="78" t="s">
        <v>33</v>
      </c>
      <c r="F24" s="99" t="s">
        <v>59</v>
      </c>
      <c r="G24" s="79"/>
      <c r="H24" s="91"/>
      <c r="I24" s="103"/>
    </row>
    <row r="25" spans="2:9" s="27" customFormat="1" ht="30" customHeight="1">
      <c r="B25" s="89"/>
      <c r="C25" s="80"/>
      <c r="D25" s="101"/>
      <c r="E25" s="81" t="s">
        <v>63</v>
      </c>
      <c r="F25" s="91"/>
      <c r="G25" s="80"/>
      <c r="H25" s="91"/>
      <c r="I25" s="103"/>
    </row>
    <row r="26" spans="2:9" s="27" customFormat="1" ht="30" customHeight="1" thickBot="1">
      <c r="B26" s="89"/>
      <c r="C26" s="80"/>
      <c r="D26" s="96"/>
      <c r="E26" s="83" t="str">
        <f>D7</f>
        <v>Sandia Prep Ct. 10</v>
      </c>
      <c r="F26" s="104"/>
      <c r="G26" s="80"/>
      <c r="H26" s="91"/>
      <c r="I26" s="103"/>
    </row>
    <row r="27" spans="2:9" s="27" customFormat="1" ht="30" customHeight="1">
      <c r="B27" s="89"/>
      <c r="C27" s="80"/>
      <c r="D27" s="80"/>
      <c r="E27" s="111" t="s">
        <v>158</v>
      </c>
      <c r="F27" s="80"/>
      <c r="G27" s="80"/>
      <c r="H27" s="91"/>
      <c r="I27" s="103"/>
    </row>
    <row r="28" spans="2:9" s="27" customFormat="1" ht="30" customHeight="1" thickBot="1">
      <c r="B28" s="110"/>
      <c r="C28" s="80"/>
      <c r="D28" s="80"/>
      <c r="E28" s="112"/>
      <c r="F28" s="80"/>
      <c r="G28" s="80"/>
      <c r="H28" s="91"/>
      <c r="I28" s="103"/>
    </row>
    <row r="29" spans="2:9" s="27" customFormat="1" ht="30" customHeight="1">
      <c r="B29" s="89" t="s">
        <v>163</v>
      </c>
      <c r="C29" s="80"/>
      <c r="D29" s="80"/>
      <c r="E29" s="107" t="s">
        <v>35</v>
      </c>
      <c r="F29" s="80"/>
      <c r="G29" s="80"/>
      <c r="H29" s="91" t="s">
        <v>164</v>
      </c>
      <c r="I29" s="103"/>
    </row>
    <row r="30" spans="1:9" s="27" customFormat="1" ht="30" customHeight="1" thickBot="1">
      <c r="A30" s="92"/>
      <c r="B30" s="105" t="str">
        <f>C42</f>
        <v>Sandia Prep Ct. 11</v>
      </c>
      <c r="C30" s="78"/>
      <c r="D30" s="88"/>
      <c r="E30" s="78"/>
      <c r="F30" s="78"/>
      <c r="G30" s="78"/>
      <c r="H30" s="114" t="str">
        <f>G18</f>
        <v>Sandia Prep Ct. 10</v>
      </c>
      <c r="I30" s="96"/>
    </row>
    <row r="31" spans="1:9" s="27" customFormat="1" ht="30" customHeight="1">
      <c r="A31" s="78" t="s">
        <v>44</v>
      </c>
      <c r="B31" s="101" t="s">
        <v>98</v>
      </c>
      <c r="C31" s="78"/>
      <c r="D31" s="78"/>
      <c r="E31" s="78"/>
      <c r="F31" s="78"/>
      <c r="G31" s="78"/>
      <c r="H31" s="102" t="s">
        <v>99</v>
      </c>
      <c r="I31" s="78" t="s">
        <v>45</v>
      </c>
    </row>
    <row r="32" spans="1:9" s="27" customFormat="1" ht="30" customHeight="1" thickBot="1">
      <c r="A32" s="78" t="s">
        <v>46</v>
      </c>
      <c r="B32" s="101"/>
      <c r="C32" s="78"/>
      <c r="D32" s="79"/>
      <c r="E32" s="78" t="s">
        <v>36</v>
      </c>
      <c r="F32" s="79"/>
      <c r="G32" s="78"/>
      <c r="H32" s="102"/>
      <c r="I32" s="78" t="s">
        <v>46</v>
      </c>
    </row>
    <row r="33" spans="1:9" s="27" customFormat="1" ht="30" customHeight="1">
      <c r="A33" s="78"/>
      <c r="B33" s="101"/>
      <c r="C33" s="78"/>
      <c r="D33" s="79"/>
      <c r="E33" s="81" t="s">
        <v>49</v>
      </c>
      <c r="F33" s="80"/>
      <c r="G33" s="78"/>
      <c r="H33" s="102"/>
      <c r="I33" s="103"/>
    </row>
    <row r="34" spans="1:9" s="27" customFormat="1" ht="30" customHeight="1" thickBot="1">
      <c r="A34" s="78"/>
      <c r="B34" s="98"/>
      <c r="C34" s="78"/>
      <c r="D34" s="82"/>
      <c r="E34" s="83" t="str">
        <f>E26</f>
        <v>Sandia Prep Ct. 10</v>
      </c>
      <c r="F34" s="84"/>
      <c r="G34" s="78"/>
      <c r="H34" s="102"/>
      <c r="I34" s="103"/>
    </row>
    <row r="35" spans="1:8" s="27" customFormat="1" ht="30" customHeight="1">
      <c r="A35" s="78"/>
      <c r="B35" s="101"/>
      <c r="C35" s="78"/>
      <c r="D35" s="85"/>
      <c r="E35" s="86" t="s">
        <v>165</v>
      </c>
      <c r="F35" s="87"/>
      <c r="G35" s="88"/>
      <c r="H35" s="102"/>
    </row>
    <row r="36" spans="1:8" s="27" customFormat="1" ht="30" customHeight="1" thickBot="1">
      <c r="A36" s="78"/>
      <c r="B36" s="101"/>
      <c r="C36" s="78"/>
      <c r="D36" s="89" t="s">
        <v>68</v>
      </c>
      <c r="E36" s="112"/>
      <c r="F36" s="91" t="s">
        <v>65</v>
      </c>
      <c r="G36" s="88"/>
      <c r="H36" s="102"/>
    </row>
    <row r="37" spans="1:8" s="27" customFormat="1" ht="30" customHeight="1" thickBot="1">
      <c r="A37" s="78"/>
      <c r="B37" s="101"/>
      <c r="C37" s="92"/>
      <c r="D37" s="93" t="str">
        <f>D23</f>
        <v>Sandia Prep Ct. 11</v>
      </c>
      <c r="E37" s="94" t="s">
        <v>38</v>
      </c>
      <c r="F37" s="95" t="str">
        <f>F23</f>
        <v>Sandia Prep Ct. 10</v>
      </c>
      <c r="G37" s="96"/>
      <c r="H37" s="102"/>
    </row>
    <row r="38" spans="1:8" s="27" customFormat="1" ht="30" customHeight="1" thickBot="1">
      <c r="A38" s="78"/>
      <c r="B38" s="101"/>
      <c r="C38" s="97"/>
      <c r="D38" s="98" t="s">
        <v>101</v>
      </c>
      <c r="E38" s="120" t="s">
        <v>37</v>
      </c>
      <c r="F38" s="99" t="s">
        <v>112</v>
      </c>
      <c r="G38" s="100"/>
      <c r="H38" s="102"/>
    </row>
    <row r="39" spans="1:9" s="27" customFormat="1" ht="30" customHeight="1">
      <c r="A39" s="78"/>
      <c r="B39" s="101"/>
      <c r="C39" s="101"/>
      <c r="D39" s="101"/>
      <c r="E39" s="81" t="s">
        <v>50</v>
      </c>
      <c r="F39" s="91"/>
      <c r="G39" s="102"/>
      <c r="H39" s="102"/>
      <c r="I39" s="103"/>
    </row>
    <row r="40" spans="1:9" s="27" customFormat="1" ht="30" customHeight="1" thickBot="1">
      <c r="A40" s="78"/>
      <c r="B40" s="101"/>
      <c r="C40" s="101"/>
      <c r="D40" s="96"/>
      <c r="E40" s="83" t="str">
        <f>E20</f>
        <v>Sandia Prep Ct. 11</v>
      </c>
      <c r="F40" s="104"/>
      <c r="G40" s="102"/>
      <c r="H40" s="102"/>
      <c r="I40" s="103"/>
    </row>
    <row r="41" spans="1:9" s="27" customFormat="1" ht="30" customHeight="1">
      <c r="A41" s="78"/>
      <c r="B41" s="101"/>
      <c r="C41" s="98" t="s">
        <v>84</v>
      </c>
      <c r="D41" s="80"/>
      <c r="E41" s="86" t="s">
        <v>102</v>
      </c>
      <c r="F41" s="80"/>
      <c r="G41" s="102" t="s">
        <v>166</v>
      </c>
      <c r="H41" s="102"/>
      <c r="I41" s="103"/>
    </row>
    <row r="42" spans="1:9" s="27" customFormat="1" ht="30" customHeight="1" thickBot="1">
      <c r="A42" s="78"/>
      <c r="B42" s="115"/>
      <c r="C42" s="105" t="str">
        <f>D37</f>
        <v>Sandia Prep Ct. 11</v>
      </c>
      <c r="D42" s="80"/>
      <c r="E42" s="90"/>
      <c r="F42" s="80"/>
      <c r="G42" s="106" t="str">
        <f>G18</f>
        <v>Sandia Prep Ct. 10</v>
      </c>
      <c r="H42" s="115"/>
      <c r="I42" s="103"/>
    </row>
    <row r="43" spans="1:9" s="27" customFormat="1" ht="30" customHeight="1">
      <c r="A43" s="78"/>
      <c r="B43" s="78"/>
      <c r="C43" s="101" t="s">
        <v>72</v>
      </c>
      <c r="D43" s="80"/>
      <c r="E43" s="107" t="s">
        <v>103</v>
      </c>
      <c r="F43" s="80"/>
      <c r="G43" s="102" t="s">
        <v>89</v>
      </c>
      <c r="H43" s="78"/>
      <c r="I43" s="103"/>
    </row>
    <row r="44" spans="1:9" s="27" customFormat="1" ht="30" customHeight="1">
      <c r="A44" s="78"/>
      <c r="B44" s="78"/>
      <c r="C44" s="101"/>
      <c r="D44" s="78"/>
      <c r="E44" s="78"/>
      <c r="F44" s="78"/>
      <c r="G44" s="102"/>
      <c r="H44" s="78"/>
      <c r="I44" s="103"/>
    </row>
    <row r="45" spans="1:9" s="27" customFormat="1" ht="30" customHeight="1" thickBot="1">
      <c r="A45" s="78"/>
      <c r="B45" s="78"/>
      <c r="C45" s="89"/>
      <c r="D45" s="80"/>
      <c r="E45" s="78" t="s">
        <v>85</v>
      </c>
      <c r="F45" s="80"/>
      <c r="G45" s="91"/>
      <c r="H45" s="78"/>
      <c r="I45" s="103"/>
    </row>
    <row r="46" spans="1:9" s="27" customFormat="1" ht="30" customHeight="1">
      <c r="A46" s="78"/>
      <c r="B46" s="78"/>
      <c r="C46" s="89"/>
      <c r="D46" s="80"/>
      <c r="E46" s="81" t="s">
        <v>52</v>
      </c>
      <c r="F46" s="80"/>
      <c r="G46" s="91"/>
      <c r="H46" s="78"/>
      <c r="I46" s="103"/>
    </row>
    <row r="47" spans="1:9" s="27" customFormat="1" ht="30" customHeight="1" thickBot="1">
      <c r="A47" s="78"/>
      <c r="B47" s="78"/>
      <c r="C47" s="109"/>
      <c r="D47" s="84"/>
      <c r="E47" s="83" t="str">
        <f>E40</f>
        <v>Sandia Prep Ct. 11</v>
      </c>
      <c r="F47" s="84"/>
      <c r="G47" s="104"/>
      <c r="H47" s="78"/>
      <c r="I47" s="103"/>
    </row>
    <row r="48" spans="1:9" s="27" customFormat="1" ht="30" customHeight="1">
      <c r="A48" s="78"/>
      <c r="B48" s="78"/>
      <c r="C48" s="116"/>
      <c r="D48" s="80"/>
      <c r="E48" s="86" t="s">
        <v>86</v>
      </c>
      <c r="F48" s="80"/>
      <c r="G48" s="116"/>
      <c r="H48" s="78"/>
      <c r="I48" s="103"/>
    </row>
    <row r="49" spans="1:9" s="27" customFormat="1" ht="30" customHeight="1" thickBot="1">
      <c r="A49" s="78"/>
      <c r="B49" s="78"/>
      <c r="C49" s="80"/>
      <c r="D49" s="80"/>
      <c r="E49" s="112"/>
      <c r="F49" s="80"/>
      <c r="G49" s="80"/>
      <c r="H49" s="78"/>
      <c r="I49" s="103"/>
    </row>
    <row r="50" spans="1:9" s="27" customFormat="1" ht="30" customHeight="1">
      <c r="A50" s="78"/>
      <c r="B50" s="78"/>
      <c r="C50" s="80"/>
      <c r="D50" s="108"/>
      <c r="E50" s="107" t="s">
        <v>32</v>
      </c>
      <c r="F50" s="80"/>
      <c r="G50" s="80"/>
      <c r="H50" s="78"/>
      <c r="I50" s="103"/>
    </row>
    <row r="51" spans="3:9" ht="28.5" customHeight="1">
      <c r="C51" s="16"/>
      <c r="D51" s="16"/>
      <c r="E51" s="16"/>
      <c r="F51" s="16"/>
      <c r="G51" s="6"/>
      <c r="H51" s="6"/>
      <c r="I51" s="8"/>
    </row>
    <row r="52" spans="3:9" ht="18" customHeight="1">
      <c r="C52" s="14"/>
      <c r="D52" s="16"/>
      <c r="E52" s="12"/>
      <c r="F52" s="14"/>
      <c r="G52" s="14"/>
      <c r="H52" s="6"/>
      <c r="I52" s="8"/>
    </row>
    <row r="53" spans="1:5" ht="18" customHeight="1">
      <c r="A53" s="22"/>
      <c r="B53" s="23" t="s">
        <v>62</v>
      </c>
      <c r="E53" s="19"/>
    </row>
    <row r="54" ht="18" customHeight="1">
      <c r="E54" s="19"/>
    </row>
    <row r="55" ht="18" customHeight="1">
      <c r="E55" s="19"/>
    </row>
    <row r="56" ht="18" customHeight="1">
      <c r="E56" s="19"/>
    </row>
    <row r="57" ht="18" customHeight="1">
      <c r="E57" s="19"/>
    </row>
    <row r="58" ht="18" customHeight="1">
      <c r="E58" s="19"/>
    </row>
    <row r="59" ht="18" customHeight="1">
      <c r="E59" s="19"/>
    </row>
    <row r="60" ht="18" customHeight="1">
      <c r="E60" s="19"/>
    </row>
    <row r="61" ht="18" customHeight="1">
      <c r="E61" s="19"/>
    </row>
    <row r="62" ht="18" customHeight="1">
      <c r="E62" s="19"/>
    </row>
  </sheetData>
  <sheetProtection/>
  <mergeCells count="6">
    <mergeCell ref="A2:I2"/>
    <mergeCell ref="A4:I4"/>
    <mergeCell ref="A3:C3"/>
    <mergeCell ref="A5:I5"/>
    <mergeCell ref="A9:I9"/>
    <mergeCell ref="A1:I1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20">
      <selection activeCell="A1" sqref="A1:I1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279" t="str">
        <f>Pools!A1</f>
        <v>Presidente Picante</v>
      </c>
      <c r="B1" s="279"/>
      <c r="C1" s="279"/>
      <c r="D1" s="279"/>
      <c r="E1" s="279"/>
      <c r="F1" s="279"/>
      <c r="G1" s="279"/>
      <c r="H1" s="279"/>
      <c r="I1" s="279"/>
    </row>
    <row r="2" spans="1:9" ht="20.25" customHeight="1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</row>
    <row r="3" spans="1:5" ht="9.75" customHeight="1">
      <c r="A3" s="280" t="s">
        <v>93</v>
      </c>
      <c r="B3" s="280"/>
      <c r="C3" s="280"/>
      <c r="D3" s="5"/>
      <c r="E3" s="5"/>
    </row>
    <row r="4" spans="1:9" ht="19.5">
      <c r="A4" s="277" t="str">
        <f>Pools!A29</f>
        <v>Division IV</v>
      </c>
      <c r="B4" s="277"/>
      <c r="C4" s="277"/>
      <c r="D4" s="277"/>
      <c r="E4" s="277"/>
      <c r="F4" s="277"/>
      <c r="G4" s="277"/>
      <c r="H4" s="277"/>
      <c r="I4" s="277"/>
    </row>
    <row r="5" spans="1:9" ht="19.5">
      <c r="A5" s="277" t="s">
        <v>73</v>
      </c>
      <c r="B5" s="277"/>
      <c r="C5" s="277"/>
      <c r="D5" s="277"/>
      <c r="E5" s="277"/>
      <c r="F5" s="277"/>
      <c r="G5" s="277"/>
      <c r="H5" s="277"/>
      <c r="I5" s="277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49"/>
      <c r="D7" s="48" t="s">
        <v>223</v>
      </c>
      <c r="E7" s="50" t="s">
        <v>42</v>
      </c>
      <c r="F7" s="48" t="s">
        <v>224</v>
      </c>
      <c r="H7" s="49"/>
    </row>
    <row r="8" ht="18" customHeight="1">
      <c r="E8" s="19"/>
    </row>
    <row r="9" spans="1:9" ht="18" customHeight="1">
      <c r="A9" s="310" t="s">
        <v>41</v>
      </c>
      <c r="B9" s="310"/>
      <c r="C9" s="310"/>
      <c r="D9" s="310"/>
      <c r="E9" s="310"/>
      <c r="F9" s="310"/>
      <c r="G9" s="310"/>
      <c r="H9" s="310"/>
      <c r="I9" s="310"/>
    </row>
    <row r="10" spans="4:8" ht="28.5" customHeight="1">
      <c r="D10" s="48"/>
      <c r="E10" s="50"/>
      <c r="F10" s="48"/>
      <c r="G10" s="48"/>
      <c r="H10" s="48"/>
    </row>
    <row r="11" spans="1:9" ht="30" customHeight="1" thickBot="1">
      <c r="A11" s="207"/>
      <c r="B11" s="207"/>
      <c r="C11" s="207"/>
      <c r="D11" s="6"/>
      <c r="E11" s="6"/>
      <c r="F11" s="208" t="s">
        <v>39</v>
      </c>
      <c r="G11" s="29"/>
      <c r="H11" s="29"/>
      <c r="I11" s="18"/>
    </row>
    <row r="12" spans="1:9" ht="30" customHeight="1">
      <c r="A12" s="207"/>
      <c r="B12" s="207"/>
      <c r="C12" s="207"/>
      <c r="D12" s="6"/>
      <c r="E12" s="6"/>
      <c r="F12" s="135"/>
      <c r="G12" s="29"/>
      <c r="H12" s="29"/>
      <c r="I12" s="18"/>
    </row>
    <row r="13" spans="1:9" ht="30" customHeight="1">
      <c r="A13" s="207"/>
      <c r="B13" s="207"/>
      <c r="C13" s="207"/>
      <c r="D13" s="6"/>
      <c r="E13" s="6"/>
      <c r="F13" s="209" t="s">
        <v>236</v>
      </c>
      <c r="G13" s="29"/>
      <c r="H13" s="29"/>
      <c r="I13" s="18"/>
    </row>
    <row r="14" spans="1:9" ht="30" customHeight="1" thickBot="1">
      <c r="A14" s="207"/>
      <c r="B14" s="207"/>
      <c r="C14" s="207"/>
      <c r="D14" s="6"/>
      <c r="E14" s="6"/>
      <c r="F14" s="210" t="str">
        <f>E29</f>
        <v>NM Cactus CH Ct. 8</v>
      </c>
      <c r="G14" s="208"/>
      <c r="H14" s="29"/>
      <c r="I14" s="18"/>
    </row>
    <row r="15" spans="1:9" ht="30" customHeight="1" thickBot="1">
      <c r="A15" s="6"/>
      <c r="B15" s="6"/>
      <c r="C15" s="6"/>
      <c r="D15" s="6"/>
      <c r="E15" s="16" t="s">
        <v>77</v>
      </c>
      <c r="F15" s="211" t="s">
        <v>97</v>
      </c>
      <c r="G15" s="212"/>
      <c r="H15" s="6"/>
      <c r="I15" s="18"/>
    </row>
    <row r="16" spans="1:9" ht="30" customHeight="1">
      <c r="A16" s="6"/>
      <c r="B16" s="6"/>
      <c r="C16" s="6"/>
      <c r="D16" s="6"/>
      <c r="E16" s="213" t="s">
        <v>237</v>
      </c>
      <c r="F16" s="209"/>
      <c r="G16" s="209"/>
      <c r="H16" s="6"/>
      <c r="I16" s="18"/>
    </row>
    <row r="17" spans="1:9" ht="30" customHeight="1" thickBot="1">
      <c r="A17" s="6"/>
      <c r="B17" s="6"/>
      <c r="C17" s="6"/>
      <c r="D17" s="208"/>
      <c r="E17" s="214" t="str">
        <f>D7</f>
        <v>NM Cactus CH Ct. 8</v>
      </c>
      <c r="F17" s="215"/>
      <c r="G17" s="209"/>
      <c r="H17" s="6"/>
      <c r="I17" s="18"/>
    </row>
    <row r="18" spans="1:9" ht="30" customHeight="1">
      <c r="A18" s="6"/>
      <c r="B18" s="6"/>
      <c r="C18" s="6"/>
      <c r="D18" s="216"/>
      <c r="E18" s="217" t="s">
        <v>238</v>
      </c>
      <c r="F18" s="218"/>
      <c r="G18" s="209"/>
      <c r="H18" s="6"/>
      <c r="I18" s="168"/>
    </row>
    <row r="19" spans="1:9" ht="30" customHeight="1" thickBot="1">
      <c r="A19" s="6"/>
      <c r="B19" s="6"/>
      <c r="C19" s="6"/>
      <c r="D19" s="219" t="s">
        <v>239</v>
      </c>
      <c r="E19" s="220"/>
      <c r="F19" s="6"/>
      <c r="G19" s="209" t="s">
        <v>240</v>
      </c>
      <c r="H19" s="6"/>
      <c r="I19" s="168"/>
    </row>
    <row r="20" spans="1:9" ht="30" customHeight="1" thickBot="1">
      <c r="A20" s="6"/>
      <c r="B20" s="6"/>
      <c r="C20" s="215"/>
      <c r="D20" s="221" t="str">
        <f>F14</f>
        <v>NM Cactus CH Ct. 8</v>
      </c>
      <c r="E20" s="238" t="s">
        <v>105</v>
      </c>
      <c r="F20" s="6"/>
      <c r="G20" s="210" t="str">
        <f>G38</f>
        <v>NM Cactus CH Ct. 8</v>
      </c>
      <c r="H20" s="208"/>
      <c r="I20" s="168"/>
    </row>
    <row r="21" spans="1:9" ht="30" customHeight="1" thickBot="1">
      <c r="A21" s="6"/>
      <c r="B21" s="6"/>
      <c r="C21" s="216"/>
      <c r="D21" s="222" t="s">
        <v>83</v>
      </c>
      <c r="E21" s="16" t="s">
        <v>87</v>
      </c>
      <c r="F21" s="223"/>
      <c r="G21" s="211" t="s">
        <v>241</v>
      </c>
      <c r="H21" s="212"/>
      <c r="I21" s="168"/>
    </row>
    <row r="22" spans="1:9" ht="30" customHeight="1">
      <c r="A22" s="6"/>
      <c r="B22" s="6"/>
      <c r="C22" s="224"/>
      <c r="D22" s="225"/>
      <c r="E22" s="213" t="s">
        <v>242</v>
      </c>
      <c r="F22" s="6"/>
      <c r="G22" s="209"/>
      <c r="H22" s="209"/>
      <c r="I22" s="168"/>
    </row>
    <row r="23" spans="1:9" ht="30" customHeight="1" thickBot="1">
      <c r="A23" s="6"/>
      <c r="B23" s="6"/>
      <c r="C23" s="224"/>
      <c r="D23" s="226"/>
      <c r="E23" s="214" t="str">
        <f>F7</f>
        <v>NM Cactus CH Ct. 9</v>
      </c>
      <c r="F23" s="208"/>
      <c r="G23" s="211"/>
      <c r="H23" s="209"/>
      <c r="I23" s="168"/>
    </row>
    <row r="24" spans="1:9" ht="30" customHeight="1">
      <c r="A24" s="6"/>
      <c r="B24" s="6"/>
      <c r="C24" s="224"/>
      <c r="D24" s="6"/>
      <c r="E24" s="217" t="s">
        <v>243</v>
      </c>
      <c r="F24" s="212"/>
      <c r="G24" s="211"/>
      <c r="H24" s="209"/>
      <c r="I24" s="168"/>
    </row>
    <row r="25" spans="1:9" ht="30" customHeight="1" thickBot="1">
      <c r="A25" s="6"/>
      <c r="B25" s="6"/>
      <c r="C25" s="219" t="s">
        <v>244</v>
      </c>
      <c r="D25" s="6"/>
      <c r="E25" s="220"/>
      <c r="F25" s="209" t="s">
        <v>245</v>
      </c>
      <c r="G25" s="209"/>
      <c r="H25" s="209"/>
      <c r="I25" s="168"/>
    </row>
    <row r="26" spans="1:9" ht="30" customHeight="1" thickBot="1">
      <c r="A26" s="6"/>
      <c r="B26" s="215"/>
      <c r="C26" s="221" t="str">
        <f>C44</f>
        <v>NM Cactus CH Ct. 9</v>
      </c>
      <c r="D26" s="6"/>
      <c r="E26" s="239" t="s">
        <v>66</v>
      </c>
      <c r="F26" s="210" t="str">
        <f>D20</f>
        <v>NM Cactus CH Ct. 8</v>
      </c>
      <c r="G26" s="215"/>
      <c r="H26" s="209"/>
      <c r="I26" s="168"/>
    </row>
    <row r="27" spans="1:9" ht="30" customHeight="1" thickBot="1">
      <c r="A27" s="6"/>
      <c r="B27" s="227"/>
      <c r="C27" s="222" t="s">
        <v>94</v>
      </c>
      <c r="D27" s="6"/>
      <c r="E27" s="228" t="s">
        <v>162</v>
      </c>
      <c r="F27" s="211" t="s">
        <v>112</v>
      </c>
      <c r="G27" s="6"/>
      <c r="H27" s="209"/>
      <c r="I27" s="168"/>
    </row>
    <row r="28" spans="1:9" ht="30" customHeight="1">
      <c r="A28" s="6"/>
      <c r="B28" s="229"/>
      <c r="C28" s="225"/>
      <c r="D28" s="6"/>
      <c r="E28" s="213" t="s">
        <v>246</v>
      </c>
      <c r="F28" s="211"/>
      <c r="G28" s="6"/>
      <c r="H28" s="209" t="s">
        <v>247</v>
      </c>
      <c r="I28" s="168"/>
    </row>
    <row r="29" spans="1:9" ht="30" customHeight="1" thickBot="1">
      <c r="A29" s="6"/>
      <c r="B29" s="224"/>
      <c r="C29" s="224"/>
      <c r="D29" s="208"/>
      <c r="E29" s="214" t="str">
        <f>E17</f>
        <v>NM Cactus CH Ct. 8</v>
      </c>
      <c r="F29" s="215"/>
      <c r="G29" s="6"/>
      <c r="H29" s="210" t="str">
        <f>G20</f>
        <v>NM Cactus CH Ct. 8</v>
      </c>
      <c r="I29" s="230"/>
    </row>
    <row r="30" spans="1:9" ht="30" customHeight="1">
      <c r="A30" s="6"/>
      <c r="B30" s="224"/>
      <c r="C30" s="224"/>
      <c r="D30" s="216"/>
      <c r="E30" s="231" t="s">
        <v>69</v>
      </c>
      <c r="F30" s="6"/>
      <c r="G30" s="6"/>
      <c r="H30" s="211" t="s">
        <v>248</v>
      </c>
      <c r="I30" s="6" t="s">
        <v>47</v>
      </c>
    </row>
    <row r="31" spans="1:9" ht="30" customHeight="1" thickBot="1">
      <c r="A31" s="6"/>
      <c r="B31" s="224"/>
      <c r="C31" s="224"/>
      <c r="D31" s="219" t="s">
        <v>249</v>
      </c>
      <c r="E31" s="232"/>
      <c r="F31" s="6"/>
      <c r="G31" s="6"/>
      <c r="H31" s="209"/>
      <c r="I31" s="6" t="s">
        <v>46</v>
      </c>
    </row>
    <row r="32" spans="1:9" ht="30" customHeight="1" thickBot="1">
      <c r="A32" s="6"/>
      <c r="B32" s="224"/>
      <c r="C32" s="233"/>
      <c r="D32" s="221" t="str">
        <f>E41</f>
        <v>NM Cactus CH Ct. 9</v>
      </c>
      <c r="E32" s="238" t="s">
        <v>74</v>
      </c>
      <c r="F32" s="6"/>
      <c r="G32" s="6"/>
      <c r="H32" s="209"/>
      <c r="I32" s="18"/>
    </row>
    <row r="33" spans="1:9" ht="30" customHeight="1" thickBot="1">
      <c r="A33" s="6"/>
      <c r="B33" s="224"/>
      <c r="C33" s="6"/>
      <c r="D33" s="222" t="s">
        <v>100</v>
      </c>
      <c r="E33" s="16" t="s">
        <v>75</v>
      </c>
      <c r="F33" s="6"/>
      <c r="G33" s="6"/>
      <c r="H33" s="211"/>
      <c r="I33" s="18"/>
    </row>
    <row r="34" spans="1:9" ht="30" customHeight="1">
      <c r="A34" s="6"/>
      <c r="B34" s="224" t="s">
        <v>250</v>
      </c>
      <c r="C34" s="6"/>
      <c r="D34" s="219"/>
      <c r="E34" s="213" t="s">
        <v>251</v>
      </c>
      <c r="F34" s="6"/>
      <c r="G34" s="6"/>
      <c r="H34" s="209"/>
      <c r="I34" s="18"/>
    </row>
    <row r="35" spans="1:8" ht="30" customHeight="1" thickBot="1">
      <c r="A35" s="215"/>
      <c r="B35" s="234" t="str">
        <f>C26</f>
        <v>NM Cactus CH Ct. 9</v>
      </c>
      <c r="C35" s="6"/>
      <c r="D35" s="235"/>
      <c r="E35" s="214" t="str">
        <f>E23</f>
        <v>NM Cactus CH Ct. 9</v>
      </c>
      <c r="F35" s="208"/>
      <c r="G35" s="208"/>
      <c r="H35" s="209"/>
    </row>
    <row r="36" spans="1:8" ht="30" customHeight="1">
      <c r="A36" s="6" t="s">
        <v>48</v>
      </c>
      <c r="B36" s="225" t="s">
        <v>252</v>
      </c>
      <c r="C36" s="6"/>
      <c r="D36" s="6"/>
      <c r="E36" s="231" t="s">
        <v>116</v>
      </c>
      <c r="F36" s="218"/>
      <c r="G36" s="212"/>
      <c r="H36" s="209"/>
    </row>
    <row r="37" spans="1:8" ht="30" customHeight="1" thickBot="1">
      <c r="A37" s="6" t="s">
        <v>46</v>
      </c>
      <c r="B37" s="224"/>
      <c r="C37" s="6"/>
      <c r="D37" s="6"/>
      <c r="E37" s="236"/>
      <c r="F37" s="6"/>
      <c r="G37" s="209" t="s">
        <v>253</v>
      </c>
      <c r="H37" s="209"/>
    </row>
    <row r="38" spans="1:8" ht="30" customHeight="1" thickBot="1">
      <c r="A38" s="6"/>
      <c r="B38" s="224"/>
      <c r="C38" s="6"/>
      <c r="D38" s="6"/>
      <c r="E38" s="240" t="s">
        <v>88</v>
      </c>
      <c r="F38" s="6"/>
      <c r="G38" s="210" t="str">
        <f>F26</f>
        <v>NM Cactus CH Ct. 8</v>
      </c>
      <c r="H38" s="233"/>
    </row>
    <row r="39" spans="1:9" ht="30" customHeight="1" thickBot="1">
      <c r="A39" s="6"/>
      <c r="B39" s="224"/>
      <c r="C39" s="6"/>
      <c r="D39" s="6"/>
      <c r="E39" s="6" t="s">
        <v>76</v>
      </c>
      <c r="F39" s="6"/>
      <c r="G39" s="211" t="s">
        <v>254</v>
      </c>
      <c r="H39" s="6"/>
      <c r="I39" s="168"/>
    </row>
    <row r="40" spans="1:9" ht="30" customHeight="1">
      <c r="A40" s="6"/>
      <c r="B40" s="224"/>
      <c r="C40" s="6"/>
      <c r="D40" s="6"/>
      <c r="E40" s="213" t="s">
        <v>255</v>
      </c>
      <c r="F40" s="6"/>
      <c r="G40" s="209"/>
      <c r="H40" s="6"/>
      <c r="I40" s="168"/>
    </row>
    <row r="41" spans="1:9" ht="30" customHeight="1" thickBot="1">
      <c r="A41" s="6"/>
      <c r="B41" s="224"/>
      <c r="C41" s="208"/>
      <c r="D41" s="208"/>
      <c r="E41" s="214" t="str">
        <f>E35</f>
        <v>NM Cactus CH Ct. 9</v>
      </c>
      <c r="F41" s="208"/>
      <c r="G41" s="215"/>
      <c r="H41" s="6"/>
      <c r="I41" s="168"/>
    </row>
    <row r="42" spans="1:9" ht="30" customHeight="1">
      <c r="A42" s="6"/>
      <c r="B42" s="224"/>
      <c r="C42" s="216"/>
      <c r="D42" s="218"/>
      <c r="E42" s="231" t="s">
        <v>86</v>
      </c>
      <c r="F42" s="6"/>
      <c r="G42" s="6"/>
      <c r="H42" s="6"/>
      <c r="I42" s="168"/>
    </row>
    <row r="43" spans="1:9" ht="30" customHeight="1" thickBot="1">
      <c r="A43" s="6"/>
      <c r="B43" s="224"/>
      <c r="C43" s="224" t="s">
        <v>256</v>
      </c>
      <c r="D43" s="6"/>
      <c r="E43" s="237"/>
      <c r="F43" s="6"/>
      <c r="G43" s="6"/>
      <c r="H43" s="6"/>
      <c r="I43" s="168"/>
    </row>
    <row r="44" spans="1:9" ht="30" customHeight="1" thickBot="1">
      <c r="A44" s="6"/>
      <c r="B44" s="233"/>
      <c r="C44" s="234" t="str">
        <f>D32</f>
        <v>NM Cactus CH Ct. 9</v>
      </c>
      <c r="D44" s="6"/>
      <c r="E44" s="239" t="s">
        <v>40</v>
      </c>
      <c r="F44" s="6"/>
      <c r="G44" s="6"/>
      <c r="H44" s="6"/>
      <c r="I44" s="168"/>
    </row>
    <row r="45" spans="1:9" ht="30" customHeight="1">
      <c r="A45" s="6"/>
      <c r="B45" s="6"/>
      <c r="C45" s="225" t="s">
        <v>101</v>
      </c>
      <c r="D45" s="6"/>
      <c r="E45" s="6"/>
      <c r="F45" s="6"/>
      <c r="G45" s="6"/>
      <c r="H45" s="6"/>
      <c r="I45" s="168"/>
    </row>
    <row r="46" spans="1:9" ht="30" customHeight="1">
      <c r="A46" s="6"/>
      <c r="B46" s="6"/>
      <c r="C46" s="224"/>
      <c r="D46" s="6"/>
      <c r="E46" s="6"/>
      <c r="F46" s="6"/>
      <c r="G46" s="6"/>
      <c r="H46" s="6"/>
      <c r="I46" s="168"/>
    </row>
    <row r="47" spans="1:9" ht="30" customHeight="1" thickBot="1">
      <c r="A47" s="6"/>
      <c r="B47" s="6"/>
      <c r="C47" s="226"/>
      <c r="D47" s="208"/>
      <c r="E47" s="6"/>
      <c r="F47" s="6"/>
      <c r="G47" s="6"/>
      <c r="H47" s="6"/>
      <c r="I47" s="18"/>
    </row>
    <row r="48" spans="1:9" ht="30" customHeight="1">
      <c r="A48" s="6"/>
      <c r="B48" s="6"/>
      <c r="C48" s="311" t="s">
        <v>257</v>
      </c>
      <c r="D48" s="311"/>
      <c r="E48" s="6"/>
      <c r="F48" s="6"/>
      <c r="G48" s="6"/>
      <c r="H48" s="6"/>
      <c r="I48" s="18"/>
    </row>
    <row r="49" spans="1:9" ht="30" customHeight="1">
      <c r="A49" s="6"/>
      <c r="B49" s="6"/>
      <c r="C49" s="6"/>
      <c r="D49" s="6"/>
      <c r="E49" s="6"/>
      <c r="F49" s="6"/>
      <c r="G49" s="6"/>
      <c r="H49" s="6"/>
      <c r="I49" s="18"/>
    </row>
    <row r="50" spans="1:9" ht="30" customHeight="1">
      <c r="A50" s="6"/>
      <c r="B50" s="6"/>
      <c r="C50" s="6"/>
      <c r="D50" s="6"/>
      <c r="E50" s="6"/>
      <c r="F50" s="6"/>
      <c r="G50" s="6"/>
      <c r="H50" s="6"/>
      <c r="I50" s="18"/>
    </row>
    <row r="51" spans="1:9" ht="28.5" customHeight="1">
      <c r="A51" s="228"/>
      <c r="B51" s="312" t="s">
        <v>258</v>
      </c>
      <c r="C51" s="312"/>
      <c r="D51" s="312"/>
      <c r="E51" s="312"/>
      <c r="F51" s="312"/>
      <c r="G51" s="6"/>
      <c r="H51" s="6"/>
      <c r="I51" s="18"/>
    </row>
    <row r="52" spans="1:9" ht="18" customHeight="1">
      <c r="A52" s="6"/>
      <c r="B52" s="6"/>
      <c r="C52" s="6"/>
      <c r="D52" s="6"/>
      <c r="E52" s="6"/>
      <c r="F52" s="6"/>
      <c r="G52" s="6"/>
      <c r="H52" s="6"/>
      <c r="I52" s="18"/>
    </row>
    <row r="53" spans="1:9" ht="18" customHeight="1">
      <c r="A53" s="6"/>
      <c r="B53" s="6"/>
      <c r="C53" s="6"/>
      <c r="D53" s="6"/>
      <c r="E53" s="6"/>
      <c r="F53" s="6"/>
      <c r="G53" s="6"/>
      <c r="H53" s="6"/>
      <c r="I53" s="18"/>
    </row>
    <row r="54" spans="1:9" ht="18" customHeight="1">
      <c r="A54" s="6"/>
      <c r="B54" s="6"/>
      <c r="C54" s="6"/>
      <c r="D54" s="6"/>
      <c r="E54" s="6"/>
      <c r="F54" s="6"/>
      <c r="G54" s="6"/>
      <c r="H54" s="6"/>
      <c r="I54" s="18"/>
    </row>
    <row r="55" spans="1:9" ht="18" customHeight="1">
      <c r="A55" s="6"/>
      <c r="B55" s="6"/>
      <c r="C55" s="6"/>
      <c r="D55" s="6"/>
      <c r="E55" s="6"/>
      <c r="F55" s="6"/>
      <c r="G55" s="6"/>
      <c r="H55" s="6"/>
      <c r="I55" s="18"/>
    </row>
    <row r="56" spans="1:9" ht="18" customHeight="1">
      <c r="A56" s="6"/>
      <c r="B56" s="6"/>
      <c r="C56" s="6"/>
      <c r="D56" s="6"/>
      <c r="E56" s="6"/>
      <c r="F56" s="6"/>
      <c r="G56" s="6"/>
      <c r="H56" s="6"/>
      <c r="I56" s="18"/>
    </row>
    <row r="57" spans="1:9" ht="18" customHeight="1">
      <c r="A57" s="6"/>
      <c r="B57" s="6"/>
      <c r="C57" s="6"/>
      <c r="D57" s="6"/>
      <c r="E57" s="6"/>
      <c r="F57" s="6"/>
      <c r="G57" s="6"/>
      <c r="H57" s="6"/>
      <c r="I57" s="18"/>
    </row>
    <row r="58" spans="1:9" ht="18" customHeight="1">
      <c r="A58" s="6"/>
      <c r="B58" s="6"/>
      <c r="C58" s="6"/>
      <c r="D58" s="6"/>
      <c r="E58" s="6"/>
      <c r="F58" s="6"/>
      <c r="G58" s="6"/>
      <c r="H58" s="6"/>
      <c r="I58" s="18"/>
    </row>
    <row r="59" spans="1:9" ht="18" customHeight="1">
      <c r="A59" s="6"/>
      <c r="B59" s="6"/>
      <c r="C59" s="6"/>
      <c r="D59" s="6"/>
      <c r="E59" s="6"/>
      <c r="F59" s="6"/>
      <c r="G59" s="6"/>
      <c r="H59" s="6"/>
      <c r="I59" s="18"/>
    </row>
    <row r="60" spans="1:9" ht="18" customHeight="1">
      <c r="A60" s="6"/>
      <c r="B60" s="6"/>
      <c r="C60" s="6"/>
      <c r="D60" s="6"/>
      <c r="E60" s="6"/>
      <c r="F60" s="6"/>
      <c r="G60" s="6"/>
      <c r="H60" s="6"/>
      <c r="I60" s="18"/>
    </row>
    <row r="61" spans="1:9" ht="18" customHeight="1">
      <c r="A61" s="6"/>
      <c r="B61" s="6"/>
      <c r="C61" s="6"/>
      <c r="D61" s="6"/>
      <c r="E61" s="6"/>
      <c r="F61" s="6"/>
      <c r="G61" s="6"/>
      <c r="H61" s="6"/>
      <c r="I61" s="18"/>
    </row>
    <row r="62" spans="1:9" ht="18" customHeight="1">
      <c r="A62" s="6"/>
      <c r="B62" s="6"/>
      <c r="C62" s="6"/>
      <c r="D62" s="6"/>
      <c r="E62" s="6"/>
      <c r="F62" s="6"/>
      <c r="G62" s="6"/>
      <c r="H62" s="6"/>
      <c r="I62" s="18"/>
    </row>
    <row r="63" spans="1:9" ht="12.75">
      <c r="A63" s="6"/>
      <c r="B63" s="6"/>
      <c r="C63" s="6"/>
      <c r="D63" s="6"/>
      <c r="E63" s="6"/>
      <c r="F63" s="6"/>
      <c r="G63" s="6"/>
      <c r="H63" s="6"/>
      <c r="I63" s="18"/>
    </row>
    <row r="64" spans="1:9" ht="12.75">
      <c r="A64" s="6"/>
      <c r="B64" s="6"/>
      <c r="C64" s="6"/>
      <c r="D64" s="6"/>
      <c r="E64" s="6"/>
      <c r="F64" s="6"/>
      <c r="G64" s="6"/>
      <c r="H64" s="6"/>
      <c r="I64" s="18"/>
    </row>
    <row r="65" spans="1:9" ht="12.75">
      <c r="A65" s="6"/>
      <c r="B65" s="6"/>
      <c r="C65" s="6"/>
      <c r="D65" s="6"/>
      <c r="E65" s="6"/>
      <c r="F65" s="6"/>
      <c r="G65" s="6"/>
      <c r="H65" s="6"/>
      <c r="I65" s="18"/>
    </row>
    <row r="66" spans="1:9" ht="12.75">
      <c r="A66" s="6"/>
      <c r="B66" s="6"/>
      <c r="C66" s="6"/>
      <c r="D66" s="6"/>
      <c r="E66" s="6"/>
      <c r="F66" s="6"/>
      <c r="G66" s="6"/>
      <c r="H66" s="6"/>
      <c r="I66" s="18"/>
    </row>
    <row r="67" spans="1:9" ht="12.75">
      <c r="A67" s="6"/>
      <c r="B67" s="6"/>
      <c r="C67" s="6"/>
      <c r="D67" s="6"/>
      <c r="E67" s="6"/>
      <c r="F67" s="6"/>
      <c r="G67" s="6"/>
      <c r="H67" s="6"/>
      <c r="I67" s="18"/>
    </row>
    <row r="68" spans="1:9" ht="12.75">
      <c r="A68" s="6"/>
      <c r="B68" s="6"/>
      <c r="C68" s="6"/>
      <c r="D68" s="6"/>
      <c r="E68" s="6"/>
      <c r="F68" s="6"/>
      <c r="G68" s="6"/>
      <c r="H68" s="6"/>
      <c r="I68" s="18"/>
    </row>
    <row r="69" spans="1:9" ht="12.75">
      <c r="A69" s="6"/>
      <c r="B69" s="6"/>
      <c r="C69" s="6"/>
      <c r="D69" s="6"/>
      <c r="E69" s="6"/>
      <c r="F69" s="6"/>
      <c r="G69" s="6"/>
      <c r="H69" s="6"/>
      <c r="I69" s="18"/>
    </row>
    <row r="70" spans="1:9" ht="12.75">
      <c r="A70" s="6"/>
      <c r="B70" s="6"/>
      <c r="C70" s="6"/>
      <c r="D70" s="6"/>
      <c r="E70" s="6"/>
      <c r="F70" s="6"/>
      <c r="G70" s="6"/>
      <c r="H70" s="6"/>
      <c r="I70" s="18"/>
    </row>
    <row r="71" spans="1:9" ht="12.75">
      <c r="A71" s="6"/>
      <c r="B71" s="6"/>
      <c r="C71" s="6"/>
      <c r="D71" s="6"/>
      <c r="E71" s="6"/>
      <c r="F71" s="6"/>
      <c r="G71" s="6"/>
      <c r="H71" s="6"/>
      <c r="I71" s="18"/>
    </row>
    <row r="72" spans="1:9" ht="12.75">
      <c r="A72" s="6"/>
      <c r="B72" s="6"/>
      <c r="C72" s="6"/>
      <c r="D72" s="6"/>
      <c r="E72" s="6"/>
      <c r="F72" s="6"/>
      <c r="G72" s="6"/>
      <c r="H72" s="6"/>
      <c r="I72" s="18"/>
    </row>
    <row r="73" spans="1:9" ht="12.75">
      <c r="A73" s="6"/>
      <c r="B73" s="6"/>
      <c r="C73" s="6"/>
      <c r="D73" s="6"/>
      <c r="E73" s="6"/>
      <c r="F73" s="6"/>
      <c r="G73" s="6"/>
      <c r="H73" s="6"/>
      <c r="I73" s="18"/>
    </row>
  </sheetData>
  <sheetProtection/>
  <mergeCells count="8">
    <mergeCell ref="C48:D48"/>
    <mergeCell ref="B51:F51"/>
    <mergeCell ref="A2:I2"/>
    <mergeCell ref="A1:I1"/>
    <mergeCell ref="A5:I5"/>
    <mergeCell ref="A9:I9"/>
    <mergeCell ref="A4:I4"/>
    <mergeCell ref="A3:C3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80" zoomScaleNormal="80" zoomScalePageLayoutView="0" workbookViewId="0" topLeftCell="A11">
      <selection activeCell="M19" sqref="M19:N21"/>
    </sheetView>
  </sheetViews>
  <sheetFormatPr defaultColWidth="8.8515625" defaultRowHeight="12.75"/>
  <cols>
    <col min="1" max="1" width="40.8515625" style="0" bestFit="1" customWidth="1"/>
    <col min="2" max="11" width="15.7109375" style="0" customWidth="1"/>
    <col min="12" max="12" width="20.7109375" style="0" customWidth="1"/>
    <col min="13" max="14" width="9.7109375" style="0" customWidth="1"/>
  </cols>
  <sheetData>
    <row r="1" spans="1:8" ht="18">
      <c r="A1" s="245" t="str">
        <f>'[1]Pools'!A1</f>
        <v>SW Fun Fest II</v>
      </c>
      <c r="B1" s="245"/>
      <c r="C1" s="245"/>
      <c r="D1" s="245"/>
      <c r="E1" s="245"/>
      <c r="F1" s="245"/>
      <c r="G1" s="245"/>
      <c r="H1" s="245"/>
    </row>
    <row r="2" spans="1:8" ht="18">
      <c r="A2" s="246">
        <f>'[1]Pools'!A2</f>
        <v>43218</v>
      </c>
      <c r="B2" s="246"/>
      <c r="C2" s="246"/>
      <c r="D2" s="246"/>
      <c r="E2" s="246"/>
      <c r="F2" s="246"/>
      <c r="G2" s="246"/>
      <c r="H2" s="246"/>
    </row>
    <row r="3" ht="12.75">
      <c r="B3" s="180" t="str">
        <f>Pools!B47</f>
        <v>AM Pool - 8:00am Start</v>
      </c>
    </row>
    <row r="4" spans="1:2" s="27" customFormat="1" ht="13.5">
      <c r="A4" s="38" t="s">
        <v>4</v>
      </c>
      <c r="B4" s="27" t="str">
        <f>Pools!B48</f>
        <v>The Field House Ct. 7</v>
      </c>
    </row>
    <row r="5" spans="1:2" s="27" customFormat="1" ht="13.5">
      <c r="A5" s="38" t="s">
        <v>5</v>
      </c>
      <c r="B5" s="27" t="str">
        <f>Pools!A46</f>
        <v>Division V</v>
      </c>
    </row>
    <row r="7" spans="1:8" s="7" customFormat="1" ht="13.5">
      <c r="A7" s="274" t="s">
        <v>171</v>
      </c>
      <c r="B7" s="274"/>
      <c r="C7" s="274"/>
      <c r="D7" s="274"/>
      <c r="E7" s="274"/>
      <c r="F7" s="274"/>
      <c r="G7" s="274"/>
      <c r="H7" s="274"/>
    </row>
    <row r="9" spans="1:3" ht="12.75">
      <c r="A9" s="11" t="s">
        <v>22</v>
      </c>
      <c r="B9" t="s">
        <v>27</v>
      </c>
      <c r="C9" s="11"/>
    </row>
    <row r="10" spans="1:3" ht="12.75">
      <c r="A10" s="11" t="s">
        <v>23</v>
      </c>
      <c r="B10" s="13">
        <v>7</v>
      </c>
      <c r="C10" s="11"/>
    </row>
    <row r="12" spans="1:14" s="1" customFormat="1" ht="12.75">
      <c r="A12" s="3" t="s">
        <v>6</v>
      </c>
      <c r="B12" s="251" t="str">
        <f>A13</f>
        <v>505 Elite 12</v>
      </c>
      <c r="C12" s="252"/>
      <c r="D12" s="251" t="str">
        <f>A16</f>
        <v>SEVC Crush 12</v>
      </c>
      <c r="E12" s="252"/>
      <c r="F12" s="251" t="str">
        <f>A19</f>
        <v>District 12 12's</v>
      </c>
      <c r="G12" s="252"/>
      <c r="H12" s="275" t="str">
        <f>A22</f>
        <v>NM Cactus 11/12</v>
      </c>
      <c r="I12" s="313"/>
      <c r="J12" s="275" t="str">
        <f>A25</f>
        <v>NEVBC 12 Purple</v>
      </c>
      <c r="K12" s="313"/>
      <c r="L12" s="3" t="s">
        <v>7</v>
      </c>
      <c r="M12" s="251" t="s">
        <v>8</v>
      </c>
      <c r="N12" s="252"/>
    </row>
    <row r="13" spans="1:14" s="41" customFormat="1" ht="24.75" customHeight="1">
      <c r="A13" s="265" t="str">
        <f>Pools!B50</f>
        <v>505 Elite 12</v>
      </c>
      <c r="B13" s="268"/>
      <c r="C13" s="269"/>
      <c r="D13" s="40">
        <v>23</v>
      </c>
      <c r="E13" s="40">
        <v>25</v>
      </c>
      <c r="F13" s="40">
        <v>21</v>
      </c>
      <c r="G13" s="40">
        <v>25</v>
      </c>
      <c r="H13" s="40">
        <v>25</v>
      </c>
      <c r="I13" s="40">
        <v>15</v>
      </c>
      <c r="J13" s="40">
        <v>25</v>
      </c>
      <c r="K13" s="40">
        <v>14</v>
      </c>
      <c r="L13" s="265">
        <v>1</v>
      </c>
      <c r="M13" s="259">
        <v>2</v>
      </c>
      <c r="N13" s="260"/>
    </row>
    <row r="14" spans="1:14" s="41" customFormat="1" ht="24.75" customHeight="1">
      <c r="A14" s="266"/>
      <c r="B14" s="270"/>
      <c r="C14" s="271"/>
      <c r="D14" s="40">
        <v>25</v>
      </c>
      <c r="E14" s="40">
        <v>10</v>
      </c>
      <c r="F14" s="40">
        <v>16</v>
      </c>
      <c r="G14" s="40">
        <v>25</v>
      </c>
      <c r="H14" s="40">
        <v>25</v>
      </c>
      <c r="I14" s="40">
        <v>17</v>
      </c>
      <c r="J14" s="40">
        <v>25</v>
      </c>
      <c r="K14" s="40">
        <v>4</v>
      </c>
      <c r="L14" s="266"/>
      <c r="M14" s="261"/>
      <c r="N14" s="262"/>
    </row>
    <row r="15" spans="1:14" s="41" customFormat="1" ht="24.75" customHeight="1">
      <c r="A15" s="267"/>
      <c r="B15" s="272"/>
      <c r="C15" s="273"/>
      <c r="D15" s="40"/>
      <c r="E15" s="40"/>
      <c r="F15" s="40"/>
      <c r="G15" s="40"/>
      <c r="H15" s="40"/>
      <c r="I15" s="40"/>
      <c r="J15" s="40"/>
      <c r="K15" s="40"/>
      <c r="L15" s="267"/>
      <c r="M15" s="263"/>
      <c r="N15" s="264"/>
    </row>
    <row r="16" spans="1:14" s="41" customFormat="1" ht="24.75" customHeight="1">
      <c r="A16" s="265" t="str">
        <f>Pools!B51</f>
        <v>SEVC Crush 12</v>
      </c>
      <c r="B16" s="42">
        <f>IF(E13&gt;0,E13," ")</f>
        <v>25</v>
      </c>
      <c r="C16" s="42">
        <f>IF(D13&gt;0,D13," ")</f>
        <v>23</v>
      </c>
      <c r="D16" s="268"/>
      <c r="E16" s="269"/>
      <c r="F16" s="40">
        <v>14</v>
      </c>
      <c r="G16" s="40">
        <v>25</v>
      </c>
      <c r="H16" s="40">
        <v>25</v>
      </c>
      <c r="I16" s="40">
        <v>16</v>
      </c>
      <c r="J16" s="40">
        <v>25</v>
      </c>
      <c r="K16" s="40">
        <v>13</v>
      </c>
      <c r="L16" s="265">
        <v>2</v>
      </c>
      <c r="M16" s="259">
        <v>3</v>
      </c>
      <c r="N16" s="260"/>
    </row>
    <row r="17" spans="1:14" s="41" customFormat="1" ht="24.75" customHeight="1">
      <c r="A17" s="266"/>
      <c r="B17" s="42">
        <f>IF(E14&gt;0,E14," ")</f>
        <v>10</v>
      </c>
      <c r="C17" s="42">
        <f>IF(D14&gt;0,D14," ")</f>
        <v>25</v>
      </c>
      <c r="D17" s="270"/>
      <c r="E17" s="271"/>
      <c r="F17" s="40">
        <v>25</v>
      </c>
      <c r="G17" s="40">
        <v>19</v>
      </c>
      <c r="H17" s="40">
        <v>21</v>
      </c>
      <c r="I17" s="40">
        <v>25</v>
      </c>
      <c r="J17" s="40">
        <v>25</v>
      </c>
      <c r="K17" s="40">
        <v>11</v>
      </c>
      <c r="L17" s="266"/>
      <c r="M17" s="261"/>
      <c r="N17" s="262"/>
    </row>
    <row r="18" spans="1:21" ht="24.75" customHeight="1">
      <c r="A18" s="267"/>
      <c r="B18" s="42"/>
      <c r="C18" s="42"/>
      <c r="D18" s="272"/>
      <c r="E18" s="273"/>
      <c r="F18" s="40"/>
      <c r="G18" s="40"/>
      <c r="H18" s="40"/>
      <c r="I18" s="40"/>
      <c r="J18" s="40"/>
      <c r="K18" s="40"/>
      <c r="L18" s="267"/>
      <c r="M18" s="263"/>
      <c r="N18" s="264"/>
      <c r="O18" s="41"/>
      <c r="P18" s="41"/>
      <c r="Q18" s="41"/>
      <c r="R18" s="41"/>
      <c r="S18" s="41"/>
      <c r="T18" s="41"/>
      <c r="U18" s="41"/>
    </row>
    <row r="19" spans="1:21" ht="24.75" customHeight="1">
      <c r="A19" s="265" t="str">
        <f>Pools!B52</f>
        <v>District 12 12's</v>
      </c>
      <c r="B19" s="42">
        <f>IF(G13&gt;0,G13," ")</f>
        <v>25</v>
      </c>
      <c r="C19" s="42">
        <f>IF(F13&gt;0,F13," ")</f>
        <v>21</v>
      </c>
      <c r="D19" s="42">
        <f>IF(G16&gt;0,G16," ")</f>
        <v>25</v>
      </c>
      <c r="E19" s="42">
        <f>IF(F16&gt;0,F16," ")</f>
        <v>14</v>
      </c>
      <c r="F19" s="43"/>
      <c r="G19" s="43"/>
      <c r="H19" s="40">
        <v>25</v>
      </c>
      <c r="I19" s="40">
        <v>13</v>
      </c>
      <c r="J19" s="40">
        <v>25</v>
      </c>
      <c r="K19" s="40">
        <v>17</v>
      </c>
      <c r="L19" s="265">
        <v>3</v>
      </c>
      <c r="M19" s="259">
        <v>1</v>
      </c>
      <c r="N19" s="260"/>
      <c r="O19" s="41"/>
      <c r="P19" s="41"/>
      <c r="Q19" s="41"/>
      <c r="R19" s="41"/>
      <c r="S19" s="41"/>
      <c r="T19" s="41"/>
      <c r="U19" s="41"/>
    </row>
    <row r="20" spans="1:21" s="1" customFormat="1" ht="24.75" customHeight="1">
      <c r="A20" s="266"/>
      <c r="B20" s="42">
        <f>IF(G14&gt;0,G14," ")</f>
        <v>25</v>
      </c>
      <c r="C20" s="42">
        <f>IF(F14&gt;0,F14," ")</f>
        <v>16</v>
      </c>
      <c r="D20" s="42">
        <f>IF(G17&gt;0,G17," ")</f>
        <v>19</v>
      </c>
      <c r="E20" s="42">
        <f>IF(F17&gt;0,F17," ")</f>
        <v>25</v>
      </c>
      <c r="F20" s="43"/>
      <c r="G20" s="43"/>
      <c r="H20" s="40">
        <v>25</v>
      </c>
      <c r="I20" s="40">
        <v>15</v>
      </c>
      <c r="J20" s="40">
        <v>25</v>
      </c>
      <c r="K20" s="40">
        <v>6</v>
      </c>
      <c r="L20" s="266"/>
      <c r="M20" s="261"/>
      <c r="N20" s="262"/>
      <c r="O20" s="41"/>
      <c r="P20" s="41"/>
      <c r="Q20" s="41"/>
      <c r="R20" s="41"/>
      <c r="S20" s="41"/>
      <c r="T20" s="41"/>
      <c r="U20" s="41"/>
    </row>
    <row r="21" spans="1:21" ht="24.75" customHeight="1">
      <c r="A21" s="267"/>
      <c r="B21" s="42"/>
      <c r="C21" s="42"/>
      <c r="D21" s="42"/>
      <c r="E21" s="42"/>
      <c r="F21" s="43"/>
      <c r="G21" s="43"/>
      <c r="H21" s="40"/>
      <c r="I21" s="40"/>
      <c r="J21" s="40"/>
      <c r="K21" s="40"/>
      <c r="L21" s="267"/>
      <c r="M21" s="263"/>
      <c r="N21" s="264"/>
      <c r="O21" s="41"/>
      <c r="P21" s="41"/>
      <c r="Q21" s="41"/>
      <c r="R21" s="41"/>
      <c r="S21" s="41"/>
      <c r="T21" s="41"/>
      <c r="U21" s="41"/>
    </row>
    <row r="22" spans="1:21" ht="24.75" customHeight="1">
      <c r="A22" s="265" t="str">
        <f>Pools!B53</f>
        <v>NM Cactus 11/12</v>
      </c>
      <c r="B22" s="42">
        <f>IF(I13&gt;0,I13," ")</f>
        <v>15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v>13</v>
      </c>
      <c r="G22" s="42">
        <v>25</v>
      </c>
      <c r="H22" s="268"/>
      <c r="I22" s="269"/>
      <c r="J22" s="40">
        <v>25</v>
      </c>
      <c r="K22" s="40">
        <v>16</v>
      </c>
      <c r="L22" s="265">
        <v>4</v>
      </c>
      <c r="M22" s="259">
        <v>4</v>
      </c>
      <c r="N22" s="260"/>
      <c r="O22" s="41"/>
      <c r="P22" s="41"/>
      <c r="Q22" s="41"/>
      <c r="R22" s="41"/>
      <c r="S22" s="41"/>
      <c r="T22" s="41"/>
      <c r="U22" s="41"/>
    </row>
    <row r="23" spans="1:21" ht="24.75" customHeight="1">
      <c r="A23" s="266"/>
      <c r="B23" s="42">
        <f>IF(I14&gt;0,I14," ")</f>
        <v>17</v>
      </c>
      <c r="C23" s="42">
        <f>IF(H14&gt;0,H14," ")</f>
        <v>25</v>
      </c>
      <c r="D23" s="42">
        <f>IF(I17&gt;0,I17," ")</f>
        <v>25</v>
      </c>
      <c r="E23" s="42">
        <f>IF(H17&gt;0,H17," ")</f>
        <v>21</v>
      </c>
      <c r="F23" s="42">
        <v>15</v>
      </c>
      <c r="G23" s="42">
        <v>25</v>
      </c>
      <c r="H23" s="270"/>
      <c r="I23" s="271"/>
      <c r="J23" s="40">
        <v>25</v>
      </c>
      <c r="K23" s="40">
        <v>11</v>
      </c>
      <c r="L23" s="266"/>
      <c r="M23" s="261"/>
      <c r="N23" s="262"/>
      <c r="O23" s="41"/>
      <c r="P23" s="41"/>
      <c r="Q23" s="41"/>
      <c r="R23" s="41"/>
      <c r="S23" s="41"/>
      <c r="T23" s="41"/>
      <c r="U23" s="41"/>
    </row>
    <row r="24" spans="1:21" ht="24.75" customHeight="1">
      <c r="A24" s="267"/>
      <c r="B24" s="42"/>
      <c r="C24" s="42"/>
      <c r="D24" s="42"/>
      <c r="E24" s="42"/>
      <c r="F24" s="42"/>
      <c r="G24" s="42"/>
      <c r="H24" s="272"/>
      <c r="I24" s="273"/>
      <c r="J24" s="40"/>
      <c r="K24" s="40"/>
      <c r="L24" s="267"/>
      <c r="M24" s="263"/>
      <c r="N24" s="264"/>
      <c r="O24" s="41"/>
      <c r="P24" s="41"/>
      <c r="Q24" s="41"/>
      <c r="R24" s="41"/>
      <c r="S24" s="41"/>
      <c r="T24" s="41"/>
      <c r="U24" s="41"/>
    </row>
    <row r="25" spans="1:21" ht="24.75" customHeight="1">
      <c r="A25" s="265" t="str">
        <f>Pools!B54</f>
        <v>NEVBC 12 Purple</v>
      </c>
      <c r="B25" s="42">
        <f>IF(K13&gt;0,K13," ")</f>
        <v>14</v>
      </c>
      <c r="C25" s="42">
        <f>IF(J13&gt;0,J13," ")</f>
        <v>25</v>
      </c>
      <c r="D25" s="42">
        <f>IF(K16&gt;0,K16," ")</f>
        <v>13</v>
      </c>
      <c r="E25" s="42">
        <f>IF(J16&gt;0,J16," ")</f>
        <v>25</v>
      </c>
      <c r="F25" s="42">
        <f>IF(K19&gt;0,K19," ")</f>
        <v>17</v>
      </c>
      <c r="G25" s="42">
        <f>IF(J19&gt;0,J19," ")</f>
        <v>25</v>
      </c>
      <c r="H25" s="42">
        <f>IF(K22&gt;0,K22," ")</f>
        <v>16</v>
      </c>
      <c r="I25" s="42">
        <f>IF(J22&gt;0,J22," ")</f>
        <v>25</v>
      </c>
      <c r="J25" s="268"/>
      <c r="K25" s="269"/>
      <c r="L25" s="265">
        <v>5</v>
      </c>
      <c r="M25" s="259">
        <v>5</v>
      </c>
      <c r="N25" s="260"/>
      <c r="O25" s="41"/>
      <c r="P25" s="41"/>
      <c r="Q25" s="41"/>
      <c r="R25" s="41"/>
      <c r="S25" s="41"/>
      <c r="T25" s="41"/>
      <c r="U25" s="41"/>
    </row>
    <row r="26" spans="1:21" ht="24.75" customHeight="1">
      <c r="A26" s="266"/>
      <c r="B26" s="42">
        <f>IF(K14&gt;0,K14," ")</f>
        <v>4</v>
      </c>
      <c r="C26" s="42">
        <f>IF(J14&gt;0,J14," ")</f>
        <v>25</v>
      </c>
      <c r="D26" s="42">
        <f>IF(K17&gt;0,K17," ")</f>
        <v>11</v>
      </c>
      <c r="E26" s="42">
        <f>IF(J17&gt;0,J17," ")</f>
        <v>25</v>
      </c>
      <c r="F26" s="42">
        <f>IF(K20&gt;0,K20," ")</f>
        <v>6</v>
      </c>
      <c r="G26" s="42">
        <f>IF(J20&gt;0,J20," ")</f>
        <v>25</v>
      </c>
      <c r="H26" s="42">
        <f>IF(K23&gt;0,K23," ")</f>
        <v>11</v>
      </c>
      <c r="I26" s="42">
        <f>IF(J23&gt;0,J23," ")</f>
        <v>25</v>
      </c>
      <c r="J26" s="270"/>
      <c r="K26" s="271"/>
      <c r="L26" s="266"/>
      <c r="M26" s="261"/>
      <c r="N26" s="262"/>
      <c r="O26" s="41"/>
      <c r="P26" s="41"/>
      <c r="Q26" s="41"/>
      <c r="R26" s="41"/>
      <c r="S26" s="41"/>
      <c r="T26" s="41"/>
      <c r="U26" s="41"/>
    </row>
    <row r="27" spans="1:21" ht="24.75" customHeight="1">
      <c r="A27" s="267"/>
      <c r="B27" s="42"/>
      <c r="C27" s="42"/>
      <c r="D27" s="42"/>
      <c r="E27" s="42"/>
      <c r="F27" s="42"/>
      <c r="G27" s="42"/>
      <c r="H27" s="42"/>
      <c r="I27" s="42"/>
      <c r="J27" s="272"/>
      <c r="K27" s="273"/>
      <c r="L27" s="267"/>
      <c r="M27" s="263"/>
      <c r="N27" s="264"/>
      <c r="O27" s="41"/>
      <c r="P27" s="41"/>
      <c r="Q27" s="41"/>
      <c r="R27" s="41"/>
      <c r="S27" s="41"/>
      <c r="T27" s="41"/>
      <c r="U27" s="41"/>
    </row>
    <row r="28" spans="13:18" ht="24" customHeight="1">
      <c r="M28" s="41"/>
      <c r="N28" s="41"/>
      <c r="O28" s="41"/>
      <c r="P28" s="41"/>
      <c r="Q28" s="41"/>
      <c r="R28" s="41"/>
    </row>
    <row r="29" spans="2:10" ht="12.75" customHeight="1">
      <c r="B29" s="255" t="s">
        <v>9</v>
      </c>
      <c r="C29" s="255"/>
      <c r="D29" s="255"/>
      <c r="E29" s="36"/>
      <c r="F29" s="255" t="s">
        <v>10</v>
      </c>
      <c r="G29" s="255"/>
      <c r="H29" s="255"/>
      <c r="I29" s="255" t="s">
        <v>11</v>
      </c>
      <c r="J29" s="255"/>
    </row>
    <row r="30" spans="1:11" ht="12" customHeight="1">
      <c r="A30" s="1"/>
      <c r="B30" s="251" t="s">
        <v>12</v>
      </c>
      <c r="C30" s="276"/>
      <c r="D30" s="276" t="s">
        <v>13</v>
      </c>
      <c r="E30" s="276"/>
      <c r="F30" s="276" t="s">
        <v>12</v>
      </c>
      <c r="G30" s="276"/>
      <c r="H30" s="9" t="s">
        <v>13</v>
      </c>
      <c r="I30" s="9" t="s">
        <v>14</v>
      </c>
      <c r="J30" s="9" t="s">
        <v>15</v>
      </c>
      <c r="K30" s="10" t="s">
        <v>16</v>
      </c>
    </row>
    <row r="31" spans="1:18" ht="24" customHeight="1">
      <c r="A31" s="2" t="str">
        <f>A13</f>
        <v>505 Elite 12</v>
      </c>
      <c r="B31" s="256">
        <v>5</v>
      </c>
      <c r="C31" s="257"/>
      <c r="D31" s="256">
        <v>3</v>
      </c>
      <c r="E31" s="257"/>
      <c r="F31" s="256">
        <v>2</v>
      </c>
      <c r="G31" s="257"/>
      <c r="H31" s="44">
        <v>1</v>
      </c>
      <c r="I31" s="45">
        <f>D13+D14+D15+F13+F14+F15+H13+H14+H15+J13+J14+J15</f>
        <v>185</v>
      </c>
      <c r="J31" s="45">
        <f>E13+E14+E15+G13+G14+G15+I13+I14+I15+K13+K14+K15</f>
        <v>135</v>
      </c>
      <c r="K31" s="45">
        <f>I31-J31</f>
        <v>50</v>
      </c>
      <c r="L31" s="1"/>
      <c r="M31" s="1"/>
      <c r="N31" s="1"/>
      <c r="O31" s="1"/>
      <c r="P31" s="1"/>
      <c r="Q31" s="1"/>
      <c r="R31" s="1"/>
    </row>
    <row r="32" spans="1:11" ht="24" customHeight="1">
      <c r="A32" s="2" t="str">
        <f>A16</f>
        <v>SEVC Crush 12</v>
      </c>
      <c r="B32" s="256">
        <v>5</v>
      </c>
      <c r="C32" s="257"/>
      <c r="D32" s="256">
        <v>3</v>
      </c>
      <c r="E32" s="257"/>
      <c r="F32" s="256">
        <v>1</v>
      </c>
      <c r="G32" s="257"/>
      <c r="H32" s="44"/>
      <c r="I32" s="45">
        <f>B16+B17+B18+F16+F17+F18+H16+H17+H18+J16+J17+J18</f>
        <v>170</v>
      </c>
      <c r="J32" s="45">
        <f>C16+C17+C18+G16+G17+G18+I16+I17+I18+K16+K17+K18</f>
        <v>157</v>
      </c>
      <c r="K32" s="45">
        <f>I32-J32</f>
        <v>13</v>
      </c>
    </row>
    <row r="33" spans="1:11" ht="24" customHeight="1">
      <c r="A33" s="2" t="str">
        <f>A19</f>
        <v>District 12 12's</v>
      </c>
      <c r="B33" s="256">
        <v>7</v>
      </c>
      <c r="C33" s="257"/>
      <c r="D33" s="256">
        <v>1</v>
      </c>
      <c r="E33" s="257"/>
      <c r="F33" s="256">
        <v>2</v>
      </c>
      <c r="G33" s="257"/>
      <c r="H33" s="44"/>
      <c r="I33" s="45">
        <f>B19+B20+B21+D19+D20+D21+H19+H20+H21+J19+J20+J21</f>
        <v>194</v>
      </c>
      <c r="J33" s="45">
        <f>C19+C20+C21+E19+E20+E21+I19+I20+I21+K19+K20+K21</f>
        <v>127</v>
      </c>
      <c r="K33" s="45">
        <f>I33-J33</f>
        <v>67</v>
      </c>
    </row>
    <row r="34" spans="1:11" ht="24" customHeight="1">
      <c r="A34" s="2" t="str">
        <f>A22</f>
        <v>NM Cactus 11/12</v>
      </c>
      <c r="B34" s="172">
        <v>3</v>
      </c>
      <c r="C34" s="173"/>
      <c r="D34" s="172">
        <v>5</v>
      </c>
      <c r="E34" s="173"/>
      <c r="F34" s="172">
        <v>1</v>
      </c>
      <c r="G34" s="173"/>
      <c r="H34" s="44">
        <v>2</v>
      </c>
      <c r="I34" s="45">
        <f>B22+B23+B24+D22+D23+D24+F22+F23+F24+J22+J23+J24</f>
        <v>151</v>
      </c>
      <c r="J34" s="45">
        <f>C22+C23+C24+E22+E23+E24+G22+G23+G24+K22+K23+K24</f>
        <v>173</v>
      </c>
      <c r="K34" s="45">
        <f>I34-J34</f>
        <v>-22</v>
      </c>
    </row>
    <row r="35" spans="1:11" ht="24" customHeight="1">
      <c r="A35" s="2" t="str">
        <f>A25</f>
        <v>NEVBC 12 Purple</v>
      </c>
      <c r="B35" s="256"/>
      <c r="C35" s="257"/>
      <c r="D35" s="256">
        <v>8</v>
      </c>
      <c r="E35" s="257"/>
      <c r="F35" s="256"/>
      <c r="G35" s="257"/>
      <c r="H35" s="44">
        <v>4</v>
      </c>
      <c r="I35" s="45">
        <f>B25+B26+B27+D25+D26+D27+F25+F26+F27+H25+H26+H27</f>
        <v>92</v>
      </c>
      <c r="J35" s="45">
        <f>C25+C26+C27+E25+E26+E27+G25+G26+G27+I25+I26+I27</f>
        <v>200</v>
      </c>
      <c r="K35" s="45">
        <f>I35-J35</f>
        <v>-108</v>
      </c>
    </row>
    <row r="36" spans="1:11" ht="12" customHeight="1">
      <c r="A36" s="8"/>
      <c r="B36" s="258">
        <f>SUM(B31:C35)</f>
        <v>20</v>
      </c>
      <c r="C36" s="258"/>
      <c r="D36" s="258">
        <f>SUM(D31:E35)</f>
        <v>20</v>
      </c>
      <c r="E36" s="258"/>
      <c r="F36" s="258">
        <f>SUM(F31:G35)</f>
        <v>6</v>
      </c>
      <c r="G36" s="258"/>
      <c r="H36" s="46">
        <f>SUM(H31:H35)</f>
        <v>7</v>
      </c>
      <c r="I36" s="46">
        <f>SUM(I31:I35)</f>
        <v>792</v>
      </c>
      <c r="J36" s="46">
        <f>SUM(J31:J35)</f>
        <v>792</v>
      </c>
      <c r="K36" s="46">
        <f>SUM(K31:K35)</f>
        <v>0</v>
      </c>
    </row>
    <row r="37" ht="12" customHeight="1"/>
    <row r="38" ht="12" customHeight="1"/>
    <row r="39" spans="2:11" ht="18" customHeight="1">
      <c r="B39" s="314" t="str">
        <f>B4</f>
        <v>The Field House Ct. 7</v>
      </c>
      <c r="C39" s="315"/>
      <c r="D39" s="315"/>
      <c r="E39" s="315"/>
      <c r="F39" s="8"/>
      <c r="G39" s="8"/>
      <c r="H39" s="181"/>
      <c r="I39" s="182"/>
      <c r="J39" s="182"/>
      <c r="K39" s="182"/>
    </row>
    <row r="40" spans="1:11" ht="18" customHeight="1">
      <c r="A40" s="3"/>
      <c r="B40" s="316" t="s">
        <v>17</v>
      </c>
      <c r="C40" s="316"/>
      <c r="D40" s="316" t="s">
        <v>17</v>
      </c>
      <c r="E40" s="275"/>
      <c r="F40" s="316" t="s">
        <v>18</v>
      </c>
      <c r="G40" s="316"/>
      <c r="H40" s="178"/>
      <c r="I40" s="178"/>
      <c r="J40" s="178"/>
      <c r="K40" s="178"/>
    </row>
    <row r="41" spans="1:11" ht="18" customHeight="1">
      <c r="A41" s="3" t="s">
        <v>19</v>
      </c>
      <c r="B41" s="253" t="str">
        <f>A31</f>
        <v>505 Elite 12</v>
      </c>
      <c r="C41" s="253"/>
      <c r="D41" s="253" t="str">
        <f>A35</f>
        <v>NEVBC 12 Purple</v>
      </c>
      <c r="E41" s="251"/>
      <c r="F41" s="253" t="str">
        <f>A34</f>
        <v>NM Cactus 11/12</v>
      </c>
      <c r="G41" s="253"/>
      <c r="H41" s="179"/>
      <c r="I41" s="179"/>
      <c r="J41" s="179"/>
      <c r="K41" s="179"/>
    </row>
    <row r="42" spans="1:11" ht="18" customHeight="1">
      <c r="A42" s="3" t="s">
        <v>20</v>
      </c>
      <c r="B42" s="253" t="str">
        <f>A33</f>
        <v>District 12 12's</v>
      </c>
      <c r="C42" s="253"/>
      <c r="D42" s="253" t="str">
        <f>A34</f>
        <v>NM Cactus 11/12</v>
      </c>
      <c r="E42" s="251"/>
      <c r="F42" s="253" t="str">
        <f>A32</f>
        <v>SEVC Crush 12</v>
      </c>
      <c r="G42" s="253"/>
      <c r="H42" s="179"/>
      <c r="I42" s="179"/>
      <c r="J42" s="179"/>
      <c r="K42" s="179"/>
    </row>
    <row r="43" spans="1:11" ht="18" customHeight="1">
      <c r="A43" s="3" t="s">
        <v>21</v>
      </c>
      <c r="B43" s="253" t="str">
        <f>A32</f>
        <v>SEVC Crush 12</v>
      </c>
      <c r="C43" s="253"/>
      <c r="D43" s="253" t="str">
        <f>A35</f>
        <v>NEVBC 12 Purple</v>
      </c>
      <c r="E43" s="251"/>
      <c r="F43" s="253" t="str">
        <f>A33</f>
        <v>District 12 12's</v>
      </c>
      <c r="G43" s="253"/>
      <c r="H43" s="179"/>
      <c r="I43" s="179"/>
      <c r="J43" s="179"/>
      <c r="K43" s="179"/>
    </row>
    <row r="44" spans="1:11" ht="18" customHeight="1">
      <c r="A44" s="3" t="s">
        <v>24</v>
      </c>
      <c r="B44" s="253" t="str">
        <f>A32</f>
        <v>SEVC Crush 12</v>
      </c>
      <c r="C44" s="253"/>
      <c r="D44" s="253" t="str">
        <f>A34</f>
        <v>NM Cactus 11/12</v>
      </c>
      <c r="E44" s="251"/>
      <c r="F44" s="253" t="str">
        <f>A31</f>
        <v>505 Elite 12</v>
      </c>
      <c r="G44" s="253"/>
      <c r="H44" s="179"/>
      <c r="I44" s="179"/>
      <c r="J44" s="179"/>
      <c r="K44" s="179"/>
    </row>
    <row r="45" spans="1:11" ht="18" customHeight="1">
      <c r="A45" s="3" t="s">
        <v>25</v>
      </c>
      <c r="B45" s="253" t="str">
        <f>A31</f>
        <v>505 Elite 12</v>
      </c>
      <c r="C45" s="253"/>
      <c r="D45" s="253" t="str">
        <f>A33</f>
        <v>District 12 12's</v>
      </c>
      <c r="E45" s="251"/>
      <c r="F45" s="253" t="str">
        <f>A35</f>
        <v>NEVBC 12 Purple</v>
      </c>
      <c r="G45" s="253"/>
      <c r="H45" s="179"/>
      <c r="I45" s="179"/>
      <c r="J45" s="179"/>
      <c r="K45" s="179"/>
    </row>
    <row r="46" spans="1:11" ht="18" customHeight="1">
      <c r="A46" s="3" t="s">
        <v>26</v>
      </c>
      <c r="B46" s="253" t="str">
        <f>A34</f>
        <v>NM Cactus 11/12</v>
      </c>
      <c r="C46" s="253"/>
      <c r="D46" s="253" t="str">
        <f>A35</f>
        <v>NEVBC 12 Purple</v>
      </c>
      <c r="E46" s="251"/>
      <c r="F46" s="253" t="str">
        <f>A31</f>
        <v>505 Elite 12</v>
      </c>
      <c r="G46" s="253"/>
      <c r="H46" s="8"/>
      <c r="I46" s="8"/>
      <c r="J46" s="8"/>
      <c r="K46" s="8"/>
    </row>
    <row r="47" spans="1:11" ht="18" customHeight="1">
      <c r="A47" s="3" t="s">
        <v>172</v>
      </c>
      <c r="B47" s="253" t="str">
        <f>A32</f>
        <v>SEVC Crush 12</v>
      </c>
      <c r="C47" s="253"/>
      <c r="D47" s="253" t="str">
        <f>A33</f>
        <v>District 12 12's</v>
      </c>
      <c r="E47" s="251"/>
      <c r="F47" s="253" t="str">
        <f>A34</f>
        <v>NM Cactus 11/12</v>
      </c>
      <c r="G47" s="253"/>
      <c r="H47" s="183"/>
      <c r="I47" s="183"/>
      <c r="J47" s="183"/>
      <c r="K47" s="183"/>
    </row>
    <row r="48" spans="1:7" ht="18" customHeight="1">
      <c r="A48" s="3" t="s">
        <v>173</v>
      </c>
      <c r="B48" s="253" t="str">
        <f>A31</f>
        <v>505 Elite 12</v>
      </c>
      <c r="C48" s="253"/>
      <c r="D48" s="253" t="str">
        <f>A34</f>
        <v>NM Cactus 11/12</v>
      </c>
      <c r="E48" s="251"/>
      <c r="F48" s="253" t="str">
        <f>A35</f>
        <v>NEVBC 12 Purple</v>
      </c>
      <c r="G48" s="253"/>
    </row>
    <row r="49" spans="1:7" ht="18" customHeight="1">
      <c r="A49" s="3" t="s">
        <v>174</v>
      </c>
      <c r="B49" s="253" t="str">
        <f>A33</f>
        <v>District 12 12's</v>
      </c>
      <c r="C49" s="253"/>
      <c r="D49" s="253" t="str">
        <f>A35</f>
        <v>NEVBC 12 Purple</v>
      </c>
      <c r="E49" s="251"/>
      <c r="F49" s="253" t="str">
        <f>A32</f>
        <v>SEVC Crush 12</v>
      </c>
      <c r="G49" s="253"/>
    </row>
    <row r="50" spans="1:7" ht="18" customHeight="1">
      <c r="A50" s="3" t="s">
        <v>175</v>
      </c>
      <c r="B50" s="253" t="str">
        <f>A31</f>
        <v>505 Elite 12</v>
      </c>
      <c r="C50" s="253"/>
      <c r="D50" s="253" t="str">
        <f>A32</f>
        <v>SEVC Crush 12</v>
      </c>
      <c r="E50" s="251"/>
      <c r="F50" s="253" t="str">
        <f>A33</f>
        <v>District 12 12's</v>
      </c>
      <c r="G50" s="253"/>
    </row>
    <row r="51" ht="18" customHeight="1"/>
  </sheetData>
  <sheetProtection/>
  <mergeCells count="83"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3:C43"/>
    <mergeCell ref="D43:E43"/>
    <mergeCell ref="F43:G43"/>
    <mergeCell ref="B41:C41"/>
    <mergeCell ref="D41:E41"/>
    <mergeCell ref="F41:G41"/>
    <mergeCell ref="B42:C42"/>
    <mergeCell ref="D42:E42"/>
    <mergeCell ref="F42:G42"/>
    <mergeCell ref="B36:C36"/>
    <mergeCell ref="D36:E36"/>
    <mergeCell ref="F36:G36"/>
    <mergeCell ref="B39:E39"/>
    <mergeCell ref="B40:C40"/>
    <mergeCell ref="D40:E40"/>
    <mergeCell ref="F40:G40"/>
    <mergeCell ref="B33:C33"/>
    <mergeCell ref="D33:E33"/>
    <mergeCell ref="F33:G33"/>
    <mergeCell ref="B35:C35"/>
    <mergeCell ref="D35:E35"/>
    <mergeCell ref="F35:G35"/>
    <mergeCell ref="B31:C31"/>
    <mergeCell ref="D31:E31"/>
    <mergeCell ref="F31:G31"/>
    <mergeCell ref="B32:C32"/>
    <mergeCell ref="D32:E32"/>
    <mergeCell ref="F32:G32"/>
    <mergeCell ref="B29:D29"/>
    <mergeCell ref="F29:H29"/>
    <mergeCell ref="I29:J29"/>
    <mergeCell ref="B30:C30"/>
    <mergeCell ref="D30:E30"/>
    <mergeCell ref="F30:G30"/>
    <mergeCell ref="A22:A24"/>
    <mergeCell ref="H22:I24"/>
    <mergeCell ref="L22:L24"/>
    <mergeCell ref="M22:N24"/>
    <mergeCell ref="A25:A27"/>
    <mergeCell ref="J25:K27"/>
    <mergeCell ref="L25:L27"/>
    <mergeCell ref="M25:N27"/>
    <mergeCell ref="A16:A18"/>
    <mergeCell ref="D16:E18"/>
    <mergeCell ref="L16:L18"/>
    <mergeCell ref="M16:N18"/>
    <mergeCell ref="A19:A21"/>
    <mergeCell ref="L19:L21"/>
    <mergeCell ref="M19:N21"/>
    <mergeCell ref="J12:K12"/>
    <mergeCell ref="M12:N12"/>
    <mergeCell ref="A13:A15"/>
    <mergeCell ref="B13:C15"/>
    <mergeCell ref="L13:L15"/>
    <mergeCell ref="M13:N15"/>
    <mergeCell ref="A1:H1"/>
    <mergeCell ref="A2:H2"/>
    <mergeCell ref="A7:H7"/>
    <mergeCell ref="B12:C12"/>
    <mergeCell ref="D12:E12"/>
    <mergeCell ref="F12:G12"/>
    <mergeCell ref="H12:I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D35" sqref="D35"/>
    </sheetView>
  </sheetViews>
  <sheetFormatPr defaultColWidth="8.8515625" defaultRowHeight="12.75"/>
  <cols>
    <col min="1" max="6" width="28.7109375" style="0" customWidth="1"/>
    <col min="7" max="7" width="27.28125" style="0" customWidth="1"/>
  </cols>
  <sheetData>
    <row r="1" spans="1:7" ht="18">
      <c r="A1" s="245" t="str">
        <f>Pools!A1</f>
        <v>Presidente Picante</v>
      </c>
      <c r="B1" s="245"/>
      <c r="C1" s="245"/>
      <c r="D1" s="245"/>
      <c r="E1" s="245"/>
      <c r="F1" s="245"/>
      <c r="G1" s="245"/>
    </row>
    <row r="2" spans="1:7" ht="18">
      <c r="A2" s="246" t="str">
        <f>Pools!A2</f>
        <v>2/16&amp;17/19</v>
      </c>
      <c r="B2" s="246"/>
      <c r="C2" s="246"/>
      <c r="D2" s="246"/>
      <c r="E2" s="246"/>
      <c r="F2" s="246"/>
      <c r="G2" s="246"/>
    </row>
    <row r="3" spans="1:7" ht="18">
      <c r="A3" s="5"/>
      <c r="B3" s="5"/>
      <c r="C3" s="5"/>
      <c r="D3" s="5"/>
      <c r="E3" s="5"/>
      <c r="F3" s="5"/>
      <c r="G3" s="5"/>
    </row>
    <row r="4" spans="1:7" ht="19.5">
      <c r="A4" s="277" t="str">
        <f>Pools!A46</f>
        <v>Division V</v>
      </c>
      <c r="B4" s="277"/>
      <c r="C4" s="277"/>
      <c r="D4" s="277"/>
      <c r="E4" s="277"/>
      <c r="F4" s="277"/>
      <c r="G4" s="277"/>
    </row>
    <row r="5" spans="1:7" ht="19.5">
      <c r="A5" s="277" t="s">
        <v>168</v>
      </c>
      <c r="B5" s="277"/>
      <c r="C5" s="277"/>
      <c r="D5" s="277"/>
      <c r="E5" s="277"/>
      <c r="F5" s="277"/>
      <c r="G5" s="277"/>
    </row>
    <row r="7" spans="1:7" ht="13.5">
      <c r="A7" s="53"/>
      <c r="C7" s="53"/>
      <c r="D7" s="48" t="str">
        <f>Pools!B48</f>
        <v>The Field House Ct. 7</v>
      </c>
      <c r="E7" s="53"/>
      <c r="F7" s="53"/>
      <c r="G7" s="53"/>
    </row>
    <row r="10" spans="1:8" ht="13.5">
      <c r="A10" s="310" t="s">
        <v>41</v>
      </c>
      <c r="B10" s="310"/>
      <c r="C10" s="310"/>
      <c r="D10" s="310"/>
      <c r="E10" s="310"/>
      <c r="F10" s="310"/>
      <c r="G10" s="310"/>
      <c r="H10" s="53"/>
    </row>
    <row r="12" ht="18" customHeight="1"/>
    <row r="13" spans="1:7" ht="18" customHeight="1">
      <c r="A13" s="174"/>
      <c r="B13" s="28"/>
      <c r="C13" s="28"/>
      <c r="D13" s="28"/>
      <c r="E13" s="28"/>
      <c r="F13" s="28"/>
      <c r="G13" s="28"/>
    </row>
    <row r="14" spans="1:7" s="185" customFormat="1" ht="30" customHeight="1" thickBot="1">
      <c r="A14" s="29"/>
      <c r="B14" s="29"/>
      <c r="C14" s="192" t="s">
        <v>169</v>
      </c>
      <c r="D14" s="29"/>
      <c r="E14" s="29"/>
      <c r="F14" s="29"/>
      <c r="G14" s="29"/>
    </row>
    <row r="15" spans="2:7" s="185" customFormat="1" ht="30" customHeight="1">
      <c r="B15" s="186"/>
      <c r="C15" s="319" t="s">
        <v>212</v>
      </c>
      <c r="F15" s="54"/>
      <c r="G15" s="54"/>
    </row>
    <row r="16" spans="2:7" s="185" customFormat="1" ht="30" customHeight="1">
      <c r="B16" s="186"/>
      <c r="C16" s="187" t="s">
        <v>148</v>
      </c>
      <c r="F16" s="54"/>
      <c r="G16" s="54"/>
    </row>
    <row r="17" spans="2:4" s="185" customFormat="1" ht="30" customHeight="1" thickBot="1">
      <c r="B17" s="188"/>
      <c r="C17" s="189" t="str">
        <f>D32</f>
        <v>The Field House Ct. 7</v>
      </c>
      <c r="D17" s="54" t="s">
        <v>31</v>
      </c>
    </row>
    <row r="18" spans="2:4" s="185" customFormat="1" ht="30" customHeight="1">
      <c r="B18" s="190"/>
      <c r="C18" s="54" t="s">
        <v>97</v>
      </c>
      <c r="D18" s="317" t="s">
        <v>211</v>
      </c>
    </row>
    <row r="19" spans="2:4" s="185" customFormat="1" ht="30" customHeight="1">
      <c r="B19" s="191"/>
      <c r="C19" s="54"/>
      <c r="D19" s="184" t="s">
        <v>150</v>
      </c>
    </row>
    <row r="20" spans="2:5" s="185" customFormat="1" ht="30" customHeight="1" thickBot="1">
      <c r="B20" s="191"/>
      <c r="C20" s="192"/>
      <c r="D20" s="193" t="str">
        <f>D32</f>
        <v>The Field House Ct. 7</v>
      </c>
      <c r="E20" s="194"/>
    </row>
    <row r="21" spans="2:5" s="185" customFormat="1" ht="30" customHeight="1">
      <c r="B21" s="195"/>
      <c r="C21" s="54"/>
      <c r="D21" s="204" t="s">
        <v>69</v>
      </c>
      <c r="E21" s="186"/>
    </row>
    <row r="22" spans="2:5" s="185" customFormat="1" ht="30" customHeight="1">
      <c r="B22" s="197"/>
      <c r="C22" s="198"/>
      <c r="D22" s="199"/>
      <c r="E22" s="186"/>
    </row>
    <row r="23" spans="2:5" s="185" customFormat="1" ht="30" customHeight="1" thickBot="1">
      <c r="B23" s="197"/>
      <c r="C23" s="198"/>
      <c r="D23" s="318" t="s">
        <v>143</v>
      </c>
      <c r="E23" s="186"/>
    </row>
    <row r="24" spans="2:5" s="185" customFormat="1" ht="30" customHeight="1">
      <c r="B24" s="197"/>
      <c r="C24" s="198"/>
      <c r="D24" s="159" t="s">
        <v>67</v>
      </c>
      <c r="E24" s="186"/>
    </row>
    <row r="25" spans="1:5" s="185" customFormat="1" ht="30" customHeight="1" thickBot="1">
      <c r="A25" s="188"/>
      <c r="B25" s="187" t="s">
        <v>149</v>
      </c>
      <c r="C25" s="29"/>
      <c r="D25" s="29"/>
      <c r="E25" s="138" t="s">
        <v>151</v>
      </c>
    </row>
    <row r="26" spans="1:7" s="185" customFormat="1" ht="30" customHeight="1">
      <c r="A26" s="78" t="s">
        <v>44</v>
      </c>
      <c r="B26" s="197" t="str">
        <f>E26</f>
        <v>The Field House Ct. 7</v>
      </c>
      <c r="C26" s="54"/>
      <c r="D26" s="29"/>
      <c r="E26" s="145" t="str">
        <f>C17</f>
        <v>The Field House Ct. 7</v>
      </c>
      <c r="F26" s="200"/>
      <c r="G26" s="170"/>
    </row>
    <row r="27" spans="1:7" s="185" customFormat="1" ht="30" customHeight="1">
      <c r="A27" s="78" t="s">
        <v>46</v>
      </c>
      <c r="B27" s="197" t="s">
        <v>86</v>
      </c>
      <c r="C27" s="54"/>
      <c r="D27" s="29"/>
      <c r="E27" s="201" t="s">
        <v>116</v>
      </c>
      <c r="F27" s="78" t="s">
        <v>45</v>
      </c>
      <c r="G27" s="29"/>
    </row>
    <row r="28" spans="2:7" s="185" customFormat="1" ht="30" customHeight="1">
      <c r="B28" s="195"/>
      <c r="C28" s="198"/>
      <c r="D28" s="187"/>
      <c r="E28" s="186"/>
      <c r="F28" s="78" t="s">
        <v>46</v>
      </c>
      <c r="G28" s="170"/>
    </row>
    <row r="29" spans="2:7" s="185" customFormat="1" ht="30" customHeight="1" thickBot="1">
      <c r="B29" s="195"/>
      <c r="C29" s="198"/>
      <c r="D29" s="54" t="s">
        <v>38</v>
      </c>
      <c r="E29" s="186"/>
      <c r="F29" s="170"/>
      <c r="G29" s="170"/>
    </row>
    <row r="30" spans="2:7" s="185" customFormat="1" ht="30" customHeight="1">
      <c r="B30" s="195"/>
      <c r="C30" s="198"/>
      <c r="D30" s="317" t="s">
        <v>142</v>
      </c>
      <c r="E30" s="186"/>
      <c r="F30" s="170"/>
      <c r="G30" s="170"/>
    </row>
    <row r="31" spans="2:7" s="185" customFormat="1" ht="30" customHeight="1">
      <c r="B31" s="195"/>
      <c r="C31" s="54"/>
      <c r="D31" s="184" t="s">
        <v>63</v>
      </c>
      <c r="E31" s="186"/>
      <c r="F31" s="170"/>
      <c r="G31" s="170"/>
    </row>
    <row r="32" spans="2:7" s="185" customFormat="1" ht="30" customHeight="1" thickBot="1">
      <c r="B32" s="202"/>
      <c r="C32" s="192"/>
      <c r="D32" s="193" t="str">
        <f>D7</f>
        <v>The Field House Ct. 7</v>
      </c>
      <c r="E32" s="188"/>
      <c r="F32" s="170"/>
      <c r="G32" s="170"/>
    </row>
    <row r="33" spans="3:7" s="185" customFormat="1" ht="30" customHeight="1">
      <c r="C33" s="54"/>
      <c r="D33" s="196" t="s">
        <v>111</v>
      </c>
      <c r="F33" s="170"/>
      <c r="G33" s="170"/>
    </row>
    <row r="34" spans="3:7" s="185" customFormat="1" ht="30" customHeight="1">
      <c r="C34" s="198"/>
      <c r="D34" s="199"/>
      <c r="F34" s="170"/>
      <c r="G34" s="170"/>
    </row>
    <row r="35" spans="3:7" s="185" customFormat="1" ht="30" customHeight="1" thickBot="1">
      <c r="C35" s="198"/>
      <c r="D35" s="320" t="s">
        <v>210</v>
      </c>
      <c r="F35" s="170"/>
      <c r="G35" s="170"/>
    </row>
    <row r="36" spans="3:7" s="185" customFormat="1" ht="30" customHeight="1">
      <c r="C36" s="198"/>
      <c r="D36" s="203" t="s">
        <v>39</v>
      </c>
      <c r="F36" s="170"/>
      <c r="G36" s="170"/>
    </row>
    <row r="37" spans="6:7" ht="24" customHeight="1">
      <c r="F37" s="177"/>
      <c r="G37" s="8"/>
    </row>
    <row r="38" spans="1:7" ht="24" customHeight="1">
      <c r="A38" s="176"/>
      <c r="B38" s="205"/>
      <c r="C38" s="206" t="s">
        <v>170</v>
      </c>
      <c r="E38" s="178"/>
      <c r="F38" s="175"/>
      <c r="G38" s="178"/>
    </row>
    <row r="39" spans="1:7" ht="12.75">
      <c r="A39" s="14"/>
      <c r="B39" s="14"/>
      <c r="C39" s="14"/>
      <c r="D39" s="14"/>
      <c r="E39" s="12"/>
      <c r="F39" s="14"/>
      <c r="G39" s="14"/>
    </row>
    <row r="40" spans="1:7" ht="12.75">
      <c r="A40" s="14"/>
      <c r="B40" s="14"/>
      <c r="C40" s="14"/>
      <c r="D40" s="14"/>
      <c r="E40" s="12"/>
      <c r="F40" s="14"/>
      <c r="G40" s="14"/>
    </row>
    <row r="41" spans="1:7" ht="12.75">
      <c r="A41" s="12"/>
      <c r="B41" s="14"/>
      <c r="C41" s="14"/>
      <c r="D41" s="14"/>
      <c r="E41" s="14"/>
      <c r="F41" s="14"/>
      <c r="G41" s="14"/>
    </row>
    <row r="42" spans="1:7" ht="12.75">
      <c r="A42" s="12"/>
      <c r="B42" s="14"/>
      <c r="C42" s="14"/>
      <c r="D42" s="14"/>
      <c r="E42" s="14"/>
      <c r="F42" s="14"/>
      <c r="G42" s="14"/>
    </row>
    <row r="43" spans="1:7" ht="12.75">
      <c r="A43" s="12"/>
      <c r="B43" s="14"/>
      <c r="C43" s="14"/>
      <c r="D43" s="14"/>
      <c r="E43" s="14"/>
      <c r="F43" s="14"/>
      <c r="G43" s="14"/>
    </row>
    <row r="44" spans="1:7" ht="12.75">
      <c r="A44" s="14"/>
      <c r="B44" s="12"/>
      <c r="C44" s="12"/>
      <c r="D44" s="12"/>
      <c r="E44" s="14"/>
      <c r="F44" s="14"/>
      <c r="G44" s="14"/>
    </row>
    <row r="45" spans="1:7" ht="12.75">
      <c r="A45" s="14"/>
      <c r="B45" s="12"/>
      <c r="C45" s="12"/>
      <c r="D45" s="12"/>
      <c r="E45" s="14"/>
      <c r="F45" s="14"/>
      <c r="G45" s="14"/>
    </row>
    <row r="46" spans="1:7" ht="12.75">
      <c r="A46" s="14"/>
      <c r="B46" s="12"/>
      <c r="C46" s="12"/>
      <c r="D46" s="12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2:4" ht="12.75">
      <c r="B49" s="14"/>
      <c r="C49" s="14"/>
      <c r="D49" s="14"/>
    </row>
    <row r="50" spans="2:4" ht="12.75">
      <c r="B50" s="14"/>
      <c r="C50" s="14"/>
      <c r="D50" s="14"/>
    </row>
  </sheetData>
  <sheetProtection/>
  <mergeCells count="5">
    <mergeCell ref="A10:G10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5">
      <selection activeCell="D33" sqref="D3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47" t="str">
        <f>Pools!B12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Pools!B13</f>
        <v>ARVC Sports Centre Ct. 2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LC Chaos 181</v>
      </c>
      <c r="C12" s="276"/>
      <c r="D12" s="251" t="str">
        <f>A16</f>
        <v>PVP 16 Rox</v>
      </c>
      <c r="E12" s="252"/>
      <c r="F12" s="251" t="str">
        <f>A19</f>
        <v>ARVC 17N2 Adidas</v>
      </c>
      <c r="G12" s="252"/>
      <c r="H12" s="275" t="str">
        <f>A22</f>
        <v>NM Storm Gray 16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Pools!B15</f>
        <v>LC Chaos 181</v>
      </c>
      <c r="B13" s="268"/>
      <c r="C13" s="269"/>
      <c r="D13" s="40"/>
      <c r="E13" s="40"/>
      <c r="F13" s="40">
        <v>25</v>
      </c>
      <c r="G13" s="40">
        <v>15</v>
      </c>
      <c r="H13" s="40">
        <v>25</v>
      </c>
      <c r="I13" s="40">
        <v>17</v>
      </c>
      <c r="J13" s="265">
        <v>1</v>
      </c>
      <c r="K13" s="259"/>
      <c r="L13" s="260"/>
    </row>
    <row r="14" spans="1:12" s="41" customFormat="1" ht="24" customHeight="1">
      <c r="A14" s="266"/>
      <c r="B14" s="270"/>
      <c r="C14" s="271"/>
      <c r="D14" s="40"/>
      <c r="E14" s="40"/>
      <c r="F14" s="40">
        <v>25</v>
      </c>
      <c r="G14" s="40">
        <v>18</v>
      </c>
      <c r="H14" s="40">
        <v>25</v>
      </c>
      <c r="I14" s="40">
        <v>18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Pools!B16</f>
        <v>PVP 16 Rox</v>
      </c>
      <c r="B16" s="42" t="str">
        <f>IF(E13&gt;0,E13," ")</f>
        <v> </v>
      </c>
      <c r="C16" s="42" t="str">
        <f>IF(D13&gt;0,D13," ")</f>
        <v> </v>
      </c>
      <c r="D16" s="268"/>
      <c r="E16" s="269"/>
      <c r="F16" s="40">
        <v>25</v>
      </c>
      <c r="G16" s="40">
        <v>18</v>
      </c>
      <c r="H16" s="40">
        <v>25</v>
      </c>
      <c r="I16" s="40">
        <v>14</v>
      </c>
      <c r="J16" s="265">
        <v>2</v>
      </c>
      <c r="K16" s="259"/>
      <c r="L16" s="260"/>
    </row>
    <row r="17" spans="1:12" s="41" customFormat="1" ht="24" customHeight="1">
      <c r="A17" s="266"/>
      <c r="B17" s="42" t="str">
        <f>IF(E14&gt;0,E14," ")</f>
        <v> </v>
      </c>
      <c r="C17" s="42" t="str">
        <f>IF(D14&gt;0,D14," ")</f>
        <v> </v>
      </c>
      <c r="D17" s="270"/>
      <c r="E17" s="271"/>
      <c r="F17" s="40">
        <v>18</v>
      </c>
      <c r="G17" s="40">
        <v>25</v>
      </c>
      <c r="H17" s="40">
        <v>25</v>
      </c>
      <c r="I17" s="40">
        <v>13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Pools!B17</f>
        <v>ARVC 17N2 Adidas</v>
      </c>
      <c r="B19" s="42">
        <f>IF(G13&gt;0,G13," ")</f>
        <v>15</v>
      </c>
      <c r="C19" s="42">
        <f>IF(F13&gt;0,F13," ")</f>
        <v>25</v>
      </c>
      <c r="D19" s="42">
        <f>IF(G16&gt;0,G16," ")</f>
        <v>18</v>
      </c>
      <c r="E19" s="42">
        <f>IF(F16&gt;0,F16," ")</f>
        <v>25</v>
      </c>
      <c r="F19" s="43"/>
      <c r="G19" s="43"/>
      <c r="H19" s="40">
        <v>25</v>
      </c>
      <c r="I19" s="40">
        <v>14</v>
      </c>
      <c r="J19" s="265">
        <v>3</v>
      </c>
      <c r="K19" s="259"/>
      <c r="L19" s="260"/>
    </row>
    <row r="20" spans="1:12" s="41" customFormat="1" ht="24" customHeight="1">
      <c r="A20" s="266"/>
      <c r="B20" s="42">
        <f>IF(G14&gt;0,G14," ")</f>
        <v>18</v>
      </c>
      <c r="C20" s="42">
        <f>IF(F14&gt;0,F14," ")</f>
        <v>25</v>
      </c>
      <c r="D20" s="42">
        <f>IF(G17&gt;0,G17," ")</f>
        <v>25</v>
      </c>
      <c r="E20" s="42">
        <f>IF(F17&gt;0,F17," ")</f>
        <v>18</v>
      </c>
      <c r="F20" s="43"/>
      <c r="G20" s="43"/>
      <c r="H20" s="40">
        <v>26</v>
      </c>
      <c r="I20" s="40">
        <v>24</v>
      </c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Pools!B18</f>
        <v>NM Storm Gray 16</v>
      </c>
      <c r="B22" s="42">
        <f>IF(I13&gt;0,I13," ")</f>
        <v>17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f>IF(I19&gt;0,I19," ")</f>
        <v>14</v>
      </c>
      <c r="G22" s="42">
        <f>IF(H19&gt;0,H19," ")</f>
        <v>25</v>
      </c>
      <c r="H22" s="268"/>
      <c r="I22" s="269"/>
      <c r="J22" s="265">
        <v>4</v>
      </c>
      <c r="K22" s="259"/>
      <c r="L22" s="260"/>
    </row>
    <row r="23" spans="1:12" s="41" customFormat="1" ht="24" customHeight="1">
      <c r="A23" s="266"/>
      <c r="B23" s="42">
        <f>IF(I14&gt;0,I14," ")</f>
        <v>18</v>
      </c>
      <c r="C23" s="42">
        <f>IF(H14&gt;0,H14," ")</f>
        <v>25</v>
      </c>
      <c r="D23" s="42">
        <f>IF(I17&gt;0,I17," ")</f>
        <v>13</v>
      </c>
      <c r="E23" s="42">
        <f>IF(H17&gt;0,H17," ")</f>
        <v>25</v>
      </c>
      <c r="F23" s="42">
        <f>IF(I20&gt;0,I20," ")</f>
        <v>24</v>
      </c>
      <c r="G23" s="42">
        <f>IF(H20&gt;0,H20," ")</f>
        <v>26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LC Chaos 181</v>
      </c>
      <c r="B28" s="256">
        <v>4</v>
      </c>
      <c r="C28" s="257"/>
      <c r="D28" s="256"/>
      <c r="E28" s="257"/>
      <c r="F28" s="256"/>
      <c r="G28" s="257"/>
      <c r="H28" s="44"/>
      <c r="I28" s="45">
        <f>D13+D14+D15+F13+F14+F15+H13+H14+H15</f>
        <v>100</v>
      </c>
      <c r="J28" s="45">
        <f>E13+E14+E15+G13+G14+G15+I13+I14+I15</f>
        <v>68</v>
      </c>
      <c r="K28" s="45">
        <f>I28-J28</f>
        <v>32</v>
      </c>
    </row>
    <row r="29" spans="1:11" ht="24" customHeight="1">
      <c r="A29" s="2" t="str">
        <f>A16</f>
        <v>PVP 16 Rox</v>
      </c>
      <c r="B29" s="256">
        <v>3</v>
      </c>
      <c r="C29" s="257"/>
      <c r="D29" s="256">
        <v>1</v>
      </c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17N2 Adidas</v>
      </c>
      <c r="B30" s="256">
        <v>3</v>
      </c>
      <c r="C30" s="257"/>
      <c r="D30" s="256">
        <v>3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Storm Gray 16</v>
      </c>
      <c r="B31" s="256"/>
      <c r="C31" s="257"/>
      <c r="D31" s="256">
        <v>6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10</v>
      </c>
      <c r="C32" s="258"/>
      <c r="D32" s="258">
        <f>SUM(D28:E31)</f>
        <v>10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LC Chaos 181</v>
      </c>
      <c r="C35" s="252"/>
      <c r="D35" s="251" t="str">
        <f>A30</f>
        <v>ARVC 17N2 Adidas</v>
      </c>
      <c r="E35" s="252"/>
      <c r="F35" s="253" t="str">
        <f>A16</f>
        <v>PVP 16 Rox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PVP 16 Rox</v>
      </c>
      <c r="C36" s="252"/>
      <c r="D36" s="251" t="str">
        <f>A22</f>
        <v>NM Storm Gray 16</v>
      </c>
      <c r="E36" s="252"/>
      <c r="F36" s="253" t="str">
        <f>A13</f>
        <v>LC Chaos 181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LC Chaos 181</v>
      </c>
      <c r="C37" s="252"/>
      <c r="D37" s="251" t="str">
        <f>A31</f>
        <v>NM Storm Gray 16</v>
      </c>
      <c r="E37" s="252"/>
      <c r="F37" s="253" t="str">
        <f>A30</f>
        <v>ARVC 17N2 Adidas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PVP 16 Rox</v>
      </c>
      <c r="C38" s="252"/>
      <c r="D38" s="251" t="str">
        <f>A30</f>
        <v>ARVC 17N2 Adidas</v>
      </c>
      <c r="E38" s="252"/>
      <c r="F38" s="253" t="str">
        <f>A28</f>
        <v>LC Chaos 181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ARVC 17N2 Adidas</v>
      </c>
      <c r="C39" s="252"/>
      <c r="D39" s="251" t="str">
        <f>A31</f>
        <v>NM Storm Gray 16</v>
      </c>
      <c r="E39" s="252"/>
      <c r="F39" s="253" t="str">
        <f>A16</f>
        <v>PVP 16 Rox</v>
      </c>
      <c r="G39" s="253"/>
    </row>
    <row r="40" spans="1:7" ht="18" customHeight="1">
      <c r="A40" s="3" t="s">
        <v>26</v>
      </c>
      <c r="B40" s="251" t="str">
        <f>A13</f>
        <v>LC Chaos 181</v>
      </c>
      <c r="C40" s="252"/>
      <c r="D40" s="251" t="str">
        <f>A29</f>
        <v>PVP 16 Rox</v>
      </c>
      <c r="E40" s="252"/>
      <c r="F40" s="253" t="str">
        <f>A22</f>
        <v>NM Storm Gray 16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3">
      <selection activeCell="J25" sqref="J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47" t="str">
        <f>Pools!C12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Pools!C13</f>
        <v>ARVC Sports Centre Ct. 3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E3VB 17 Espiritu</v>
      </c>
      <c r="C12" s="276"/>
      <c r="D12" s="251" t="str">
        <f>A16</f>
        <v>SF Storm 161 Heat</v>
      </c>
      <c r="E12" s="252"/>
      <c r="F12" s="251" t="str">
        <f>A19</f>
        <v>S Colorado Precision 16 Navy</v>
      </c>
      <c r="G12" s="252"/>
      <c r="H12" s="275" t="str">
        <f>A22</f>
        <v>NEVBC 17 Purple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Pools!C15</f>
        <v>E3VB 17 Espiritu</v>
      </c>
      <c r="B13" s="268"/>
      <c r="C13" s="269"/>
      <c r="D13" s="40"/>
      <c r="E13" s="40"/>
      <c r="F13" s="40">
        <v>25</v>
      </c>
      <c r="G13" s="40">
        <v>17</v>
      </c>
      <c r="H13" s="40">
        <v>25</v>
      </c>
      <c r="I13" s="40">
        <v>23</v>
      </c>
      <c r="J13" s="265">
        <v>1</v>
      </c>
      <c r="K13" s="259"/>
      <c r="L13" s="260"/>
    </row>
    <row r="14" spans="1:12" s="41" customFormat="1" ht="24" customHeight="1">
      <c r="A14" s="266"/>
      <c r="B14" s="270"/>
      <c r="C14" s="271"/>
      <c r="D14" s="40"/>
      <c r="E14" s="40"/>
      <c r="F14" s="40">
        <v>25</v>
      </c>
      <c r="G14" s="40">
        <v>11</v>
      </c>
      <c r="H14" s="40">
        <v>25</v>
      </c>
      <c r="I14" s="40">
        <v>10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Pools!C16</f>
        <v>SF Storm 161 Heat</v>
      </c>
      <c r="B16" s="42" t="str">
        <f>IF(E13&gt;0,E13," ")</f>
        <v> </v>
      </c>
      <c r="C16" s="42" t="str">
        <f>IF(D13&gt;0,D13," ")</f>
        <v> </v>
      </c>
      <c r="D16" s="268"/>
      <c r="E16" s="269"/>
      <c r="F16" s="40">
        <v>25</v>
      </c>
      <c r="G16" s="40">
        <v>9</v>
      </c>
      <c r="H16" s="40">
        <v>25</v>
      </c>
      <c r="I16" s="40">
        <v>13</v>
      </c>
      <c r="J16" s="265">
        <v>2</v>
      </c>
      <c r="K16" s="259"/>
      <c r="L16" s="260"/>
    </row>
    <row r="17" spans="1:12" s="41" customFormat="1" ht="24" customHeight="1">
      <c r="A17" s="266"/>
      <c r="B17" s="42" t="str">
        <f>IF(E14&gt;0,E14," ")</f>
        <v> </v>
      </c>
      <c r="C17" s="42" t="str">
        <f>IF(D14&gt;0,D14," ")</f>
        <v> </v>
      </c>
      <c r="D17" s="270"/>
      <c r="E17" s="271"/>
      <c r="F17" s="40">
        <v>25</v>
      </c>
      <c r="G17" s="40">
        <v>15</v>
      </c>
      <c r="H17" s="40">
        <v>25</v>
      </c>
      <c r="I17" s="40">
        <v>11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Pools!C17</f>
        <v>S Colorado Precision 16 Navy</v>
      </c>
      <c r="B19" s="42">
        <f>IF(G13&gt;0,G13," ")</f>
        <v>17</v>
      </c>
      <c r="C19" s="42">
        <f>IF(F13&gt;0,F13," ")</f>
        <v>25</v>
      </c>
      <c r="D19" s="42">
        <f>IF(G16&gt;0,G16," ")</f>
        <v>9</v>
      </c>
      <c r="E19" s="42">
        <f>IF(F16&gt;0,F16," ")</f>
        <v>25</v>
      </c>
      <c r="F19" s="43"/>
      <c r="G19" s="43"/>
      <c r="H19" s="40">
        <v>25</v>
      </c>
      <c r="I19" s="40">
        <v>21</v>
      </c>
      <c r="J19" s="265">
        <v>3</v>
      </c>
      <c r="K19" s="259">
        <v>3</v>
      </c>
      <c r="L19" s="260"/>
    </row>
    <row r="20" spans="1:12" s="41" customFormat="1" ht="24" customHeight="1">
      <c r="A20" s="266"/>
      <c r="B20" s="42">
        <f>IF(G14&gt;0,G14," ")</f>
        <v>11</v>
      </c>
      <c r="C20" s="42">
        <f>IF(F14&gt;0,F14," ")</f>
        <v>25</v>
      </c>
      <c r="D20" s="42">
        <f>IF(G17&gt;0,G17," ")</f>
        <v>15</v>
      </c>
      <c r="E20" s="42">
        <f>IF(F17&gt;0,F17," ")</f>
        <v>25</v>
      </c>
      <c r="F20" s="43"/>
      <c r="G20" s="43"/>
      <c r="H20" s="40">
        <v>25</v>
      </c>
      <c r="I20" s="40">
        <v>21</v>
      </c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Pools!C18</f>
        <v>NEVBC 17 Purple</v>
      </c>
      <c r="B22" s="42">
        <f>IF(I13&gt;0,I13," ")</f>
        <v>23</v>
      </c>
      <c r="C22" s="42">
        <f>IF(H13&gt;0,H13," ")</f>
        <v>25</v>
      </c>
      <c r="D22" s="42">
        <f>IF(I16&gt;0,I16," ")</f>
        <v>13</v>
      </c>
      <c r="E22" s="42">
        <f>IF(H16&gt;0,H16," ")</f>
        <v>25</v>
      </c>
      <c r="F22" s="42">
        <f>IF(I19&gt;0,I19," ")</f>
        <v>21</v>
      </c>
      <c r="G22" s="42">
        <f>IF(H19&gt;0,H19," ")</f>
        <v>25</v>
      </c>
      <c r="H22" s="268"/>
      <c r="I22" s="269"/>
      <c r="J22" s="265">
        <v>4</v>
      </c>
      <c r="K22" s="259">
        <v>4</v>
      </c>
      <c r="L22" s="260"/>
    </row>
    <row r="23" spans="1:12" s="41" customFormat="1" ht="24" customHeight="1">
      <c r="A23" s="266"/>
      <c r="B23" s="42">
        <f>IF(I14&gt;0,I14," ")</f>
        <v>10</v>
      </c>
      <c r="C23" s="42">
        <f>IF(H14&gt;0,H14," ")</f>
        <v>25</v>
      </c>
      <c r="D23" s="42">
        <f>IF(I17&gt;0,I17," ")</f>
        <v>11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17 Espiritu</v>
      </c>
      <c r="B28" s="256">
        <v>4</v>
      </c>
      <c r="C28" s="257"/>
      <c r="D28" s="256"/>
      <c r="E28" s="257"/>
      <c r="F28" s="256"/>
      <c r="G28" s="257"/>
      <c r="H28" s="44"/>
      <c r="I28" s="45">
        <f>D13+D14+D15+F13+F14+F15+H13+H14+H15</f>
        <v>100</v>
      </c>
      <c r="J28" s="45">
        <f>E13+E14+E15+G13+G14+G15+I13+I14+I15</f>
        <v>61</v>
      </c>
      <c r="K28" s="45">
        <f>I28-J28</f>
        <v>39</v>
      </c>
    </row>
    <row r="29" spans="1:11" ht="24" customHeight="1">
      <c r="A29" s="2" t="str">
        <f>A16</f>
        <v>SF Storm 161 Heat</v>
      </c>
      <c r="B29" s="256">
        <v>4</v>
      </c>
      <c r="C29" s="257"/>
      <c r="D29" s="256" t="s">
        <v>93</v>
      </c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S Colorado Precision 16 Navy</v>
      </c>
      <c r="B30" s="256">
        <v>2</v>
      </c>
      <c r="C30" s="257"/>
      <c r="D30" s="256">
        <v>4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17 Purple</v>
      </c>
      <c r="B31" s="256"/>
      <c r="C31" s="257"/>
      <c r="D31" s="256">
        <v>6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10</v>
      </c>
      <c r="C32" s="258"/>
      <c r="D32" s="258">
        <f>SUM(D28:E31)</f>
        <v>10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E3VB 17 Espiritu</v>
      </c>
      <c r="C35" s="252"/>
      <c r="D35" s="251" t="str">
        <f>A30</f>
        <v>S Colorado Precision 16 Navy</v>
      </c>
      <c r="E35" s="252"/>
      <c r="F35" s="253" t="str">
        <f>A16</f>
        <v>SF Storm 161 Heat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SF Storm 161 Heat</v>
      </c>
      <c r="C36" s="252"/>
      <c r="D36" s="251" t="str">
        <f>A22</f>
        <v>NEVBC 17 Purple</v>
      </c>
      <c r="E36" s="252"/>
      <c r="F36" s="253" t="str">
        <f>A13</f>
        <v>E3VB 17 Espiritu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E3VB 17 Espiritu</v>
      </c>
      <c r="C37" s="252"/>
      <c r="D37" s="251" t="str">
        <f>A31</f>
        <v>NEVBC 17 Purple</v>
      </c>
      <c r="E37" s="252"/>
      <c r="F37" s="253" t="str">
        <f>A30</f>
        <v>S Colorado Precision 16 Navy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SF Storm 161 Heat</v>
      </c>
      <c r="C38" s="252"/>
      <c r="D38" s="251" t="str">
        <f>A30</f>
        <v>S Colorado Precision 16 Navy</v>
      </c>
      <c r="E38" s="252"/>
      <c r="F38" s="253" t="str">
        <f>A28</f>
        <v>E3VB 17 Espiritu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S Colorado Precision 16 Navy</v>
      </c>
      <c r="C39" s="252"/>
      <c r="D39" s="251" t="str">
        <f>A31</f>
        <v>NEVBC 17 Purple</v>
      </c>
      <c r="E39" s="252"/>
      <c r="F39" s="253" t="str">
        <f>A16</f>
        <v>SF Storm 161 Heat</v>
      </c>
      <c r="G39" s="253"/>
    </row>
    <row r="40" spans="1:7" ht="18" customHeight="1">
      <c r="A40" s="3" t="s">
        <v>26</v>
      </c>
      <c r="B40" s="251" t="str">
        <f>A13</f>
        <v>E3VB 17 Espiritu</v>
      </c>
      <c r="C40" s="252"/>
      <c r="D40" s="251" t="str">
        <f>A29</f>
        <v>SF Storm 161 Heat</v>
      </c>
      <c r="E40" s="252"/>
      <c r="F40" s="253" t="str">
        <f>A22</f>
        <v>NEVBC 17 Purple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5">
      <selection activeCell="D31" sqref="D31:E3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47" t="str">
        <f>Pools!D12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Pools!D13</f>
        <v>The Field House Ct. 4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SF Storm 181 Lightning</v>
      </c>
      <c r="C12" s="276"/>
      <c r="D12" s="251" t="str">
        <f>A16</f>
        <v>ARVC 16N2 Adidas</v>
      </c>
      <c r="E12" s="252"/>
      <c r="F12" s="251" t="str">
        <f>A19</f>
        <v>NM Storm Black 16</v>
      </c>
      <c r="G12" s="252"/>
      <c r="H12" s="275" t="str">
        <f>A22</f>
        <v>E3VB 15 Extreme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Pools!D15</f>
        <v>SF Storm 181 Lightning</v>
      </c>
      <c r="B13" s="268"/>
      <c r="C13" s="269"/>
      <c r="D13" s="40"/>
      <c r="E13" s="40"/>
      <c r="F13" s="40">
        <v>25</v>
      </c>
      <c r="G13" s="40">
        <v>15</v>
      </c>
      <c r="H13" s="40">
        <v>25</v>
      </c>
      <c r="I13" s="40">
        <v>23</v>
      </c>
      <c r="J13" s="265">
        <v>1</v>
      </c>
      <c r="K13" s="259"/>
      <c r="L13" s="260"/>
    </row>
    <row r="14" spans="1:12" s="41" customFormat="1" ht="24" customHeight="1">
      <c r="A14" s="266"/>
      <c r="B14" s="270"/>
      <c r="C14" s="271"/>
      <c r="D14" s="40"/>
      <c r="E14" s="40"/>
      <c r="F14" s="40">
        <v>23</v>
      </c>
      <c r="G14" s="40">
        <v>25</v>
      </c>
      <c r="H14" s="40">
        <v>25</v>
      </c>
      <c r="I14" s="40">
        <v>17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Pools!D16</f>
        <v>ARVC 16N2 Adidas</v>
      </c>
      <c r="B16" s="42" t="str">
        <f>IF(E13&gt;0,E13," ")</f>
        <v> </v>
      </c>
      <c r="C16" s="42" t="str">
        <f>IF(D13&gt;0,D13," ")</f>
        <v> </v>
      </c>
      <c r="D16" s="268"/>
      <c r="E16" s="269"/>
      <c r="F16" s="40">
        <v>23</v>
      </c>
      <c r="G16" s="40">
        <v>25</v>
      </c>
      <c r="H16" s="40">
        <v>25</v>
      </c>
      <c r="I16" s="40">
        <v>10</v>
      </c>
      <c r="J16" s="265">
        <v>2</v>
      </c>
      <c r="K16" s="259"/>
      <c r="L16" s="260"/>
    </row>
    <row r="17" spans="1:12" s="41" customFormat="1" ht="24" customHeight="1">
      <c r="A17" s="266"/>
      <c r="B17" s="42" t="str">
        <f>IF(E14&gt;0,E14," ")</f>
        <v> </v>
      </c>
      <c r="C17" s="42" t="str">
        <f>IF(D14&gt;0,D14," ")</f>
        <v> </v>
      </c>
      <c r="D17" s="270"/>
      <c r="E17" s="271"/>
      <c r="F17" s="40">
        <v>16</v>
      </c>
      <c r="G17" s="40">
        <v>25</v>
      </c>
      <c r="H17" s="40">
        <v>27</v>
      </c>
      <c r="I17" s="40">
        <v>25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Pools!D17</f>
        <v>NM Storm Black 16</v>
      </c>
      <c r="B19" s="42">
        <f>IF(G13&gt;0,G13," ")</f>
        <v>15</v>
      </c>
      <c r="C19" s="42">
        <f>IF(F13&gt;0,F13," ")</f>
        <v>25</v>
      </c>
      <c r="D19" s="42">
        <f>IF(G16&gt;0,G16," ")</f>
        <v>25</v>
      </c>
      <c r="E19" s="42">
        <f>IF(F16&gt;0,F16," ")</f>
        <v>23</v>
      </c>
      <c r="F19" s="43"/>
      <c r="G19" s="43"/>
      <c r="H19" s="40"/>
      <c r="I19" s="40"/>
      <c r="J19" s="265">
        <v>3</v>
      </c>
      <c r="K19" s="259"/>
      <c r="L19" s="260"/>
    </row>
    <row r="20" spans="1:12" s="41" customFormat="1" ht="24" customHeight="1">
      <c r="A20" s="266"/>
      <c r="B20" s="42">
        <f>IF(G14&gt;0,G14," ")</f>
        <v>25</v>
      </c>
      <c r="C20" s="42">
        <f>IF(F14&gt;0,F14," ")</f>
        <v>23</v>
      </c>
      <c r="D20" s="42">
        <f>IF(G17&gt;0,G17," ")</f>
        <v>25</v>
      </c>
      <c r="E20" s="42">
        <f>IF(F17&gt;0,F17," ")</f>
        <v>16</v>
      </c>
      <c r="F20" s="43"/>
      <c r="G20" s="43"/>
      <c r="H20" s="40"/>
      <c r="I20" s="40"/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Pools!D18</f>
        <v>E3VB 15 Extreme</v>
      </c>
      <c r="B22" s="42">
        <f>IF(I13&gt;0,I13," ")</f>
        <v>23</v>
      </c>
      <c r="C22" s="42">
        <f>IF(H13&gt;0,H13," ")</f>
        <v>25</v>
      </c>
      <c r="D22" s="42">
        <f>IF(I16&gt;0,I16," ")</f>
        <v>10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68"/>
      <c r="I22" s="269"/>
      <c r="J22" s="265">
        <v>4</v>
      </c>
      <c r="K22" s="259"/>
      <c r="L22" s="260"/>
    </row>
    <row r="23" spans="1:12" s="41" customFormat="1" ht="24" customHeight="1">
      <c r="A23" s="266"/>
      <c r="B23" s="42">
        <f>IF(I14&gt;0,I14," ")</f>
        <v>17</v>
      </c>
      <c r="C23" s="42">
        <f>IF(H14&gt;0,H14," ")</f>
        <v>25</v>
      </c>
      <c r="D23" s="42">
        <f>IF(I17&gt;0,I17," ")</f>
        <v>25</v>
      </c>
      <c r="E23" s="42">
        <f>IF(H17&gt;0,H17," ")</f>
        <v>27</v>
      </c>
      <c r="F23" s="42" t="str">
        <f>IF(I20&gt;0,I20," ")</f>
        <v> </v>
      </c>
      <c r="G23" s="42" t="str">
        <f>IF(H20&gt;0,H20," ")</f>
        <v> 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181 Lightning</v>
      </c>
      <c r="B28" s="256">
        <v>3</v>
      </c>
      <c r="C28" s="257"/>
      <c r="D28" s="256">
        <v>1</v>
      </c>
      <c r="E28" s="257"/>
      <c r="F28" s="256"/>
      <c r="G28" s="257"/>
      <c r="H28" s="44"/>
      <c r="I28" s="45">
        <f>D13+D14+D15+F13+F14+F15+H13+H14+H15</f>
        <v>98</v>
      </c>
      <c r="J28" s="45">
        <f>E13+E14+E15+G13+G14+G15+I13+I14+I15</f>
        <v>80</v>
      </c>
      <c r="K28" s="45">
        <f>I28-J28</f>
        <v>18</v>
      </c>
    </row>
    <row r="29" spans="1:11" ht="24" customHeight="1">
      <c r="A29" s="2" t="str">
        <f>A16</f>
        <v>ARVC 16N2 Adidas</v>
      </c>
      <c r="B29" s="256">
        <v>2</v>
      </c>
      <c r="C29" s="257"/>
      <c r="D29" s="256">
        <v>2</v>
      </c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Storm Black 16</v>
      </c>
      <c r="B30" s="256">
        <v>3</v>
      </c>
      <c r="C30" s="257"/>
      <c r="D30" s="256">
        <v>1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E3VB 15 Extreme</v>
      </c>
      <c r="B31" s="256"/>
      <c r="C31" s="257"/>
      <c r="D31" s="256">
        <v>4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8</v>
      </c>
      <c r="C32" s="258"/>
      <c r="D32" s="258">
        <f>SUM(D28:E31)</f>
        <v>8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SF Storm 181 Lightning</v>
      </c>
      <c r="C35" s="252"/>
      <c r="D35" s="251" t="str">
        <f>A30</f>
        <v>NM Storm Black 16</v>
      </c>
      <c r="E35" s="252"/>
      <c r="F35" s="253" t="str">
        <f>A16</f>
        <v>ARVC 16N2 Adidas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ARVC 16N2 Adidas</v>
      </c>
      <c r="C36" s="252"/>
      <c r="D36" s="251" t="str">
        <f>A22</f>
        <v>E3VB 15 Extreme</v>
      </c>
      <c r="E36" s="252"/>
      <c r="F36" s="253" t="str">
        <f>A13</f>
        <v>SF Storm 181 Lightning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SF Storm 181 Lightning</v>
      </c>
      <c r="C37" s="252"/>
      <c r="D37" s="251" t="str">
        <f>A31</f>
        <v>E3VB 15 Extreme</v>
      </c>
      <c r="E37" s="252"/>
      <c r="F37" s="253" t="str">
        <f>A30</f>
        <v>NM Storm Black 16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ARVC 16N2 Adidas</v>
      </c>
      <c r="C38" s="252"/>
      <c r="D38" s="251" t="str">
        <f>A30</f>
        <v>NM Storm Black 16</v>
      </c>
      <c r="E38" s="252"/>
      <c r="F38" s="253" t="str">
        <f>A28</f>
        <v>SF Storm 181 Lightning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NM Storm Black 16</v>
      </c>
      <c r="C39" s="252"/>
      <c r="D39" s="251" t="str">
        <f>A31</f>
        <v>E3VB 15 Extreme</v>
      </c>
      <c r="E39" s="252"/>
      <c r="F39" s="253" t="str">
        <f>A16</f>
        <v>ARVC 16N2 Adidas</v>
      </c>
      <c r="G39" s="253"/>
    </row>
    <row r="40" spans="1:7" ht="18" customHeight="1">
      <c r="A40" s="3" t="s">
        <v>26</v>
      </c>
      <c r="B40" s="251" t="str">
        <f>A13</f>
        <v>SF Storm 181 Lightning</v>
      </c>
      <c r="C40" s="252"/>
      <c r="D40" s="251" t="str">
        <f>A29</f>
        <v>ARVC 16N2 Adidas</v>
      </c>
      <c r="E40" s="252"/>
      <c r="F40" s="253" t="str">
        <f>A22</f>
        <v>E3VB 15 Extreme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C1">
      <selection activeCell="D15" sqref="D15"/>
    </sheetView>
  </sheetViews>
  <sheetFormatPr defaultColWidth="8.8515625" defaultRowHeight="12.75"/>
  <cols>
    <col min="1" max="1" width="25.7109375" style="0" customWidth="1"/>
    <col min="2" max="3" width="28.7109375" style="0" customWidth="1"/>
    <col min="4" max="4" width="31.421875" style="0" bestFit="1" customWidth="1"/>
    <col min="5" max="6" width="28.7109375" style="0" customWidth="1"/>
    <col min="7" max="7" width="25.7109375" style="0" customWidth="1"/>
  </cols>
  <sheetData>
    <row r="1" spans="1:7" ht="19.5">
      <c r="A1" s="279" t="str">
        <f>Pools!A1</f>
        <v>Presidente Picante</v>
      </c>
      <c r="B1" s="279"/>
      <c r="C1" s="279"/>
      <c r="D1" s="279"/>
      <c r="E1" s="279"/>
      <c r="F1" s="279"/>
      <c r="G1" s="279"/>
    </row>
    <row r="2" spans="1:7" ht="18">
      <c r="A2" s="246" t="str">
        <f>Pools!A2</f>
        <v>2/16&amp;17/19</v>
      </c>
      <c r="B2" s="246"/>
      <c r="C2" s="246"/>
      <c r="D2" s="246"/>
      <c r="E2" s="246"/>
      <c r="F2" s="246"/>
      <c r="G2" s="246"/>
    </row>
    <row r="3" spans="1:4" ht="18">
      <c r="A3" s="280"/>
      <c r="B3" s="280"/>
      <c r="C3" s="5"/>
      <c r="D3" s="5"/>
    </row>
    <row r="4" spans="1:7" ht="19.5">
      <c r="A4" s="277" t="str">
        <f>Pools!A11</f>
        <v>Division I &amp; II</v>
      </c>
      <c r="B4" s="277"/>
      <c r="C4" s="277"/>
      <c r="D4" s="277"/>
      <c r="E4" s="277"/>
      <c r="F4" s="277"/>
      <c r="G4" s="277"/>
    </row>
    <row r="5" spans="1:7" ht="19.5">
      <c r="A5" s="277" t="s">
        <v>43</v>
      </c>
      <c r="B5" s="277"/>
      <c r="C5" s="277"/>
      <c r="D5" s="277"/>
      <c r="E5" s="277"/>
      <c r="F5" s="277"/>
      <c r="G5" s="277"/>
    </row>
    <row r="6" spans="1:7" ht="12.75" customHeight="1">
      <c r="A6" s="15"/>
      <c r="B6" s="15"/>
      <c r="C6" s="15"/>
      <c r="D6" s="15"/>
      <c r="E6" s="15"/>
      <c r="F6" s="15"/>
      <c r="G6" s="15"/>
    </row>
    <row r="7" spans="3:5" s="125" customFormat="1" ht="15.75">
      <c r="C7" s="126" t="s">
        <v>214</v>
      </c>
      <c r="D7" s="126" t="s">
        <v>42</v>
      </c>
      <c r="E7" s="126" t="s">
        <v>215</v>
      </c>
    </row>
    <row r="8" s="125" customFormat="1" ht="15.75"/>
    <row r="9" spans="1:8" s="125" customFormat="1" ht="15.75">
      <c r="A9" s="278" t="s">
        <v>41</v>
      </c>
      <c r="B9" s="278"/>
      <c r="C9" s="278"/>
      <c r="D9" s="278"/>
      <c r="E9" s="278"/>
      <c r="F9" s="278"/>
      <c r="G9" s="278"/>
      <c r="H9" s="127"/>
    </row>
    <row r="10" spans="2:6" s="125" customFormat="1" ht="15.75">
      <c r="B10" s="126"/>
      <c r="C10" s="126"/>
      <c r="D10" s="126"/>
      <c r="E10" s="126"/>
      <c r="F10" s="126"/>
    </row>
    <row r="11" s="125" customFormat="1" ht="15.75"/>
    <row r="12" spans="1:7" s="125" customFormat="1" ht="28.5" customHeight="1" thickBot="1">
      <c r="A12" s="29"/>
      <c r="B12" s="29"/>
      <c r="C12" s="29"/>
      <c r="D12" s="54" t="s">
        <v>31</v>
      </c>
      <c r="E12" s="29"/>
      <c r="F12" s="29"/>
      <c r="G12" s="29"/>
    </row>
    <row r="13" spans="1:7" s="125" customFormat="1" ht="28.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28.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28.5" customHeight="1" thickBot="1">
      <c r="A15" s="29"/>
      <c r="B15" s="29"/>
      <c r="C15" s="130"/>
      <c r="D15" s="131" t="str">
        <f>C7</f>
        <v>ARVC SC Ct. 1</v>
      </c>
      <c r="E15" s="132"/>
      <c r="F15" s="29"/>
      <c r="G15" s="29"/>
    </row>
    <row r="16" spans="1:7" s="125" customFormat="1" ht="28.5" customHeight="1">
      <c r="A16" s="29"/>
      <c r="B16" s="29"/>
      <c r="C16" s="133"/>
      <c r="D16" s="134" t="s">
        <v>71</v>
      </c>
      <c r="E16" s="135"/>
      <c r="F16" s="29"/>
      <c r="G16" s="29"/>
    </row>
    <row r="17" spans="1:7" s="125" customFormat="1" ht="28.5" customHeight="1">
      <c r="A17" s="29"/>
      <c r="B17" s="29"/>
      <c r="C17" s="136"/>
      <c r="D17" s="137"/>
      <c r="E17" s="138"/>
      <c r="F17" s="29"/>
      <c r="G17" s="29"/>
    </row>
    <row r="18" spans="1:7" s="125" customFormat="1" ht="28.5" customHeight="1" thickBot="1">
      <c r="A18" s="29"/>
      <c r="B18" s="29"/>
      <c r="C18" s="139" t="s">
        <v>53</v>
      </c>
      <c r="D18" s="140"/>
      <c r="E18" s="141" t="s">
        <v>51</v>
      </c>
      <c r="F18" s="29"/>
      <c r="G18" s="29"/>
    </row>
    <row r="19" spans="1:7" s="125" customFormat="1" ht="28.5" customHeight="1" thickBot="1" thickTop="1">
      <c r="A19" s="29"/>
      <c r="B19" s="142"/>
      <c r="C19" s="143" t="str">
        <f>E19</f>
        <v>ARVC SC Ct. 1</v>
      </c>
      <c r="D19" s="144" t="s">
        <v>33</v>
      </c>
      <c r="E19" s="145" t="str">
        <f>D23</f>
        <v>ARVC SC Ct. 1</v>
      </c>
      <c r="F19" s="146"/>
      <c r="G19" s="29"/>
    </row>
    <row r="20" spans="1:7" s="125" customFormat="1" ht="28.5" customHeight="1" thickBot="1">
      <c r="A20" s="29"/>
      <c r="B20" s="133"/>
      <c r="C20" s="147" t="s">
        <v>59</v>
      </c>
      <c r="D20" s="148" t="s">
        <v>34</v>
      </c>
      <c r="E20" s="149" t="s">
        <v>58</v>
      </c>
      <c r="F20" s="135"/>
      <c r="G20" s="29"/>
    </row>
    <row r="21" spans="1:7" s="125" customFormat="1" ht="28.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28.5" customHeight="1">
      <c r="A22" s="29"/>
      <c r="B22" s="147"/>
      <c r="C22" s="147"/>
      <c r="D22" s="129" t="s">
        <v>49</v>
      </c>
      <c r="E22" s="138"/>
      <c r="F22" s="138"/>
      <c r="G22" s="29"/>
    </row>
    <row r="23" spans="1:7" s="125" customFormat="1" ht="28.5" customHeight="1" thickBot="1">
      <c r="A23" s="29"/>
      <c r="B23" s="136"/>
      <c r="C23" s="150"/>
      <c r="D23" s="131" t="str">
        <f>D15</f>
        <v>ARVC SC Ct. 1</v>
      </c>
      <c r="E23" s="142"/>
      <c r="F23" s="149"/>
      <c r="G23" s="29"/>
    </row>
    <row r="24" spans="1:7" s="125" customFormat="1" ht="28.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28.5" customHeight="1">
      <c r="A25" s="29"/>
      <c r="B25" s="136"/>
      <c r="C25" s="29"/>
      <c r="D25" s="137"/>
      <c r="E25" s="29"/>
      <c r="F25" s="149"/>
      <c r="G25" s="29"/>
    </row>
    <row r="26" spans="1:7" s="125" customFormat="1" ht="28.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28.5" customHeight="1" thickTop="1">
      <c r="A27" s="54"/>
      <c r="B27" s="152" t="s">
        <v>146</v>
      </c>
      <c r="C27" s="29"/>
      <c r="D27" s="144" t="s">
        <v>35</v>
      </c>
      <c r="E27" s="29"/>
      <c r="F27" s="141" t="s">
        <v>144</v>
      </c>
      <c r="G27" s="29"/>
    </row>
    <row r="28" spans="1:7" s="125" customFormat="1" ht="28.5" customHeight="1" thickBot="1">
      <c r="A28" s="142"/>
      <c r="B28" s="143" t="str">
        <f>F28</f>
        <v>ARVC SC Ct. 1</v>
      </c>
      <c r="C28" s="29"/>
      <c r="D28" s="29"/>
      <c r="E28" s="153"/>
      <c r="F28" s="145" t="str">
        <f>C37</f>
        <v>ARVC SC Ct. 1</v>
      </c>
      <c r="G28" s="146"/>
    </row>
    <row r="29" spans="1:7" s="125" customFormat="1" ht="28.5" customHeight="1">
      <c r="A29" s="154" t="s">
        <v>44</v>
      </c>
      <c r="B29" s="147" t="s">
        <v>115</v>
      </c>
      <c r="C29" s="29"/>
      <c r="D29" s="54"/>
      <c r="E29" s="153"/>
      <c r="F29" s="149" t="s">
        <v>120</v>
      </c>
      <c r="G29" s="154" t="s">
        <v>45</v>
      </c>
    </row>
    <row r="30" spans="1:7" s="125" customFormat="1" ht="28.5" customHeight="1" thickBot="1">
      <c r="A30" s="154" t="s">
        <v>46</v>
      </c>
      <c r="B30" s="136"/>
      <c r="C30" s="155"/>
      <c r="D30" s="54" t="s">
        <v>36</v>
      </c>
      <c r="E30" s="29"/>
      <c r="F30" s="138"/>
      <c r="G30" s="154" t="s">
        <v>46</v>
      </c>
    </row>
    <row r="31" spans="1:7" s="125" customFormat="1" ht="28.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28.5" customHeight="1">
      <c r="A32" s="29"/>
      <c r="B32" s="136"/>
      <c r="C32" s="54"/>
      <c r="D32" s="129" t="s">
        <v>50</v>
      </c>
      <c r="E32" s="29"/>
      <c r="F32" s="138"/>
      <c r="G32" s="29"/>
    </row>
    <row r="33" spans="1:7" s="125" customFormat="1" ht="28.5" customHeight="1" thickBot="1">
      <c r="A33" s="29"/>
      <c r="B33" s="136"/>
      <c r="C33" s="156"/>
      <c r="D33" s="131" t="str">
        <f>D41</f>
        <v>ARVC SC Ct. 2</v>
      </c>
      <c r="E33" s="132"/>
      <c r="F33" s="138"/>
      <c r="G33" s="29"/>
    </row>
    <row r="34" spans="1:7" s="125" customFormat="1" ht="28.5" customHeight="1">
      <c r="A34" s="29"/>
      <c r="B34" s="136"/>
      <c r="C34" s="133"/>
      <c r="D34" s="137" t="s">
        <v>57</v>
      </c>
      <c r="E34" s="135"/>
      <c r="F34" s="138"/>
      <c r="G34" s="29"/>
    </row>
    <row r="35" spans="1:7" s="125" customFormat="1" ht="28.5" customHeight="1">
      <c r="A35" s="29"/>
      <c r="B35" s="136"/>
      <c r="C35" s="136"/>
      <c r="D35" s="137"/>
      <c r="E35" s="138"/>
      <c r="F35" s="138"/>
      <c r="G35" s="29"/>
    </row>
    <row r="36" spans="1:7" s="125" customFormat="1" ht="28.5" customHeight="1" thickBot="1">
      <c r="A36" s="153"/>
      <c r="B36" s="136"/>
      <c r="C36" s="139" t="s">
        <v>145</v>
      </c>
      <c r="D36" s="157"/>
      <c r="E36" s="141" t="s">
        <v>52</v>
      </c>
      <c r="F36" s="138"/>
      <c r="G36" s="29"/>
    </row>
    <row r="37" spans="1:7" s="125" customFormat="1" ht="28.5" customHeight="1" thickBot="1" thickTop="1">
      <c r="A37" s="29"/>
      <c r="B37" s="158"/>
      <c r="C37" s="143" t="str">
        <f>C19</f>
        <v>ARVC SC Ct. 1</v>
      </c>
      <c r="D37" s="159" t="s">
        <v>37</v>
      </c>
      <c r="E37" s="145" t="str">
        <f>D33</f>
        <v>ARVC SC Ct. 2</v>
      </c>
      <c r="F37" s="158"/>
      <c r="G37" s="29"/>
    </row>
    <row r="38" spans="1:7" s="125" customFormat="1" ht="28.5" customHeight="1" thickBot="1">
      <c r="A38" s="29"/>
      <c r="B38" s="29"/>
      <c r="C38" s="147" t="s">
        <v>55</v>
      </c>
      <c r="D38" s="54" t="s">
        <v>38</v>
      </c>
      <c r="E38" s="149" t="s">
        <v>60</v>
      </c>
      <c r="F38" s="29"/>
      <c r="G38" s="29"/>
    </row>
    <row r="39" spans="1:7" s="125" customFormat="1" ht="28.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28.5" customHeight="1">
      <c r="A40" s="29"/>
      <c r="B40" s="29"/>
      <c r="C40" s="136"/>
      <c r="D40" s="129" t="s">
        <v>64</v>
      </c>
      <c r="E40" s="138"/>
      <c r="F40" s="29"/>
      <c r="G40" s="29"/>
    </row>
    <row r="41" spans="1:7" s="125" customFormat="1" ht="28.5" customHeight="1" thickBot="1">
      <c r="A41" s="29"/>
      <c r="B41" s="29"/>
      <c r="C41" s="150"/>
      <c r="D41" s="131" t="str">
        <f>E7</f>
        <v>ARVC SC Ct. 2</v>
      </c>
      <c r="E41" s="161"/>
      <c r="F41" s="162" t="s">
        <v>230</v>
      </c>
      <c r="G41" s="163"/>
    </row>
    <row r="42" spans="1:7" s="125" customFormat="1" ht="28.5" customHeight="1">
      <c r="A42" s="29"/>
      <c r="B42" s="29"/>
      <c r="C42" s="151"/>
      <c r="D42" s="134" t="s">
        <v>70</v>
      </c>
      <c r="E42" s="29"/>
      <c r="F42" s="29"/>
      <c r="G42" s="29"/>
    </row>
    <row r="43" spans="1:7" s="125" customFormat="1" ht="28.5" customHeight="1">
      <c r="A43" s="29"/>
      <c r="B43" s="29"/>
      <c r="C43" s="29"/>
      <c r="D43" s="137"/>
      <c r="E43" s="29"/>
      <c r="F43" s="29"/>
      <c r="G43" s="29"/>
    </row>
    <row r="44" spans="1:7" s="125" customFormat="1" ht="28.5" customHeight="1" thickBot="1">
      <c r="A44" s="54"/>
      <c r="B44" s="54"/>
      <c r="C44" s="29"/>
      <c r="D44" s="157"/>
      <c r="E44" s="29"/>
      <c r="F44" s="29"/>
      <c r="G44" s="29"/>
    </row>
    <row r="45" spans="1:7" s="125" customFormat="1" ht="28.5" customHeight="1" thickTop="1">
      <c r="A45" s="54"/>
      <c r="B45" s="54"/>
      <c r="C45" s="54"/>
      <c r="D45" s="144" t="s">
        <v>32</v>
      </c>
      <c r="E45" s="29"/>
      <c r="F45" s="29"/>
      <c r="G45" s="29"/>
    </row>
    <row r="46" spans="1:7" s="125" customFormat="1" ht="28.5" customHeight="1">
      <c r="A46" s="164"/>
      <c r="B46" s="164"/>
      <c r="C46" s="164"/>
      <c r="D46" s="164"/>
      <c r="E46" s="164"/>
      <c r="F46" s="29"/>
      <c r="G46" s="29"/>
    </row>
    <row r="47" spans="1:7" ht="28.5" customHeight="1">
      <c r="A47" s="166"/>
      <c r="B47" s="167" t="s">
        <v>147</v>
      </c>
      <c r="C47" s="12"/>
      <c r="D47" s="14"/>
      <c r="E47" s="14"/>
      <c r="F47" s="168"/>
      <c r="G47" s="8"/>
    </row>
    <row r="48" spans="1:7" ht="22.5" customHeight="1">
      <c r="A48" s="16"/>
      <c r="B48" s="16"/>
      <c r="C48" s="17"/>
      <c r="D48" s="16"/>
      <c r="E48" s="16"/>
      <c r="F48" s="16"/>
      <c r="G48" s="16"/>
    </row>
    <row r="49" spans="1:7" ht="22.5" customHeight="1">
      <c r="A49" s="16"/>
      <c r="B49" s="54"/>
      <c r="C49" s="54"/>
      <c r="D49" s="54"/>
      <c r="E49" s="16"/>
      <c r="F49" s="16"/>
      <c r="G49" s="16"/>
    </row>
    <row r="50" spans="1:7" ht="22.5" customHeight="1">
      <c r="A50" s="16"/>
      <c r="B50" s="16"/>
      <c r="C50" s="16"/>
      <c r="D50" s="16"/>
      <c r="E50" s="16"/>
      <c r="F50" s="14"/>
      <c r="G50" s="14"/>
    </row>
    <row r="51" spans="1:7" ht="22.5" customHeight="1">
      <c r="A51" s="16"/>
      <c r="B51" s="16"/>
      <c r="C51" s="16"/>
      <c r="D51" s="16"/>
      <c r="E51" s="16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20"/>
      <c r="C53" s="14"/>
      <c r="D53" s="1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5.75">
      <c r="A58" s="54"/>
      <c r="B58" s="54"/>
      <c r="C58" s="54"/>
      <c r="D58" s="5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7" spans="2:3" ht="15.75">
      <c r="B67" s="54"/>
      <c r="C67" s="54"/>
    </row>
    <row r="76" ht="15.75">
      <c r="C76" s="54"/>
    </row>
    <row r="85" spans="2:4" ht="15.75">
      <c r="B85" s="54"/>
      <c r="C85" s="54"/>
      <c r="D85" s="54"/>
    </row>
    <row r="93" spans="2:4" ht="15.75">
      <c r="B93" s="54"/>
      <c r="C93" s="54"/>
      <c r="D93" s="54"/>
    </row>
    <row r="102" spans="1:5" ht="15.75">
      <c r="A102" s="54"/>
      <c r="B102" s="54"/>
      <c r="C102" s="54"/>
      <c r="D102" s="54"/>
      <c r="E102" s="54"/>
    </row>
  </sheetData>
  <sheetProtection/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zoomScalePageLayoutView="0" workbookViewId="0" topLeftCell="C1">
      <selection activeCell="E12" sqref="E12"/>
    </sheetView>
  </sheetViews>
  <sheetFormatPr defaultColWidth="8.8515625" defaultRowHeight="12.75"/>
  <cols>
    <col min="1" max="7" width="32.7109375" style="0" customWidth="1"/>
    <col min="8" max="8" width="25.7109375" style="0" customWidth="1"/>
  </cols>
  <sheetData>
    <row r="1" spans="1:8" ht="22.5" customHeight="1">
      <c r="A1" s="279" t="str">
        <f>Pools!A1</f>
        <v>Presidente Picante</v>
      </c>
      <c r="B1" s="279"/>
      <c r="C1" s="279"/>
      <c r="D1" s="279"/>
      <c r="E1" s="279"/>
      <c r="F1" s="279"/>
      <c r="G1" s="279"/>
      <c r="H1" s="51"/>
    </row>
    <row r="2" spans="1:8" ht="22.5" customHeight="1">
      <c r="A2" s="246" t="str">
        <f>Pools!A2</f>
        <v>2/16&amp;17/19</v>
      </c>
      <c r="B2" s="246"/>
      <c r="C2" s="246"/>
      <c r="D2" s="246"/>
      <c r="E2" s="246"/>
      <c r="F2" s="246"/>
      <c r="G2" s="246"/>
      <c r="H2" s="52"/>
    </row>
    <row r="3" spans="1:5" ht="22.5" customHeight="1">
      <c r="A3" s="280"/>
      <c r="B3" s="280"/>
      <c r="C3" s="280"/>
      <c r="D3" s="5"/>
      <c r="E3" s="5"/>
    </row>
    <row r="4" spans="1:8" ht="22.5" customHeight="1">
      <c r="A4" s="277" t="str">
        <f>Pools!A11</f>
        <v>Division I &amp; II</v>
      </c>
      <c r="B4" s="277"/>
      <c r="C4" s="277"/>
      <c r="D4" s="277"/>
      <c r="E4" s="277"/>
      <c r="F4" s="277"/>
      <c r="G4" s="277"/>
      <c r="H4" s="25"/>
    </row>
    <row r="5" spans="1:9" ht="22.5" customHeight="1">
      <c r="A5" s="277" t="s">
        <v>73</v>
      </c>
      <c r="B5" s="277"/>
      <c r="C5" s="277"/>
      <c r="D5" s="277"/>
      <c r="E5" s="277"/>
      <c r="F5" s="277"/>
      <c r="G5" s="277"/>
      <c r="H5" s="25"/>
      <c r="I5" s="25"/>
    </row>
    <row r="6" spans="1:7" ht="19.5">
      <c r="A6" s="15"/>
      <c r="B6" s="15"/>
      <c r="C6" s="15"/>
      <c r="D6" s="15"/>
      <c r="E6" s="15"/>
      <c r="F6" s="15"/>
      <c r="G6" s="15"/>
    </row>
    <row r="7" spans="3:5" s="125" customFormat="1" ht="22.5" customHeight="1">
      <c r="C7" s="126" t="s">
        <v>215</v>
      </c>
      <c r="D7" s="126" t="s">
        <v>42</v>
      </c>
      <c r="E7" s="126" t="s">
        <v>216</v>
      </c>
    </row>
    <row r="8" s="125" customFormat="1" ht="15.75"/>
    <row r="9" spans="1:7" s="125" customFormat="1" ht="33" customHeight="1">
      <c r="A9" s="278" t="s">
        <v>41</v>
      </c>
      <c r="B9" s="278"/>
      <c r="C9" s="278"/>
      <c r="D9" s="278"/>
      <c r="E9" s="278"/>
      <c r="F9" s="278"/>
      <c r="G9" s="278"/>
    </row>
    <row r="10" spans="2:6" s="125" customFormat="1" ht="33" customHeight="1">
      <c r="B10" s="126"/>
      <c r="C10" s="126"/>
      <c r="D10" s="126"/>
      <c r="E10" s="126"/>
      <c r="F10" s="126"/>
    </row>
    <row r="11" s="125" customFormat="1" ht="33.75" customHeight="1"/>
    <row r="12" spans="1:7" s="125" customFormat="1" ht="33.75" customHeight="1" thickBot="1">
      <c r="A12" s="29"/>
      <c r="B12" s="29"/>
      <c r="C12" s="29"/>
      <c r="D12" s="54" t="s">
        <v>39</v>
      </c>
      <c r="E12" s="29"/>
      <c r="F12" s="29"/>
      <c r="G12" s="29"/>
    </row>
    <row r="13" spans="1:7" s="125" customFormat="1" ht="33.7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33.7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33.75" customHeight="1" thickBot="1">
      <c r="A15" s="29"/>
      <c r="B15" s="29"/>
      <c r="C15" s="130"/>
      <c r="D15" s="131" t="str">
        <f>E7</f>
        <v>ARVC SC Ct. 3</v>
      </c>
      <c r="E15" s="132"/>
      <c r="F15" s="29"/>
      <c r="G15" s="29"/>
    </row>
    <row r="16" spans="1:7" s="125" customFormat="1" ht="33.75" customHeight="1">
      <c r="A16" s="29"/>
      <c r="B16" s="29"/>
      <c r="C16" s="133"/>
      <c r="D16" s="171" t="s">
        <v>90</v>
      </c>
      <c r="E16" s="135"/>
      <c r="F16" s="29"/>
      <c r="G16" s="29"/>
    </row>
    <row r="17" spans="1:7" s="125" customFormat="1" ht="33.75" customHeight="1">
      <c r="A17" s="29"/>
      <c r="B17" s="29"/>
      <c r="C17" s="136"/>
      <c r="D17" s="137"/>
      <c r="E17" s="138"/>
      <c r="F17" s="29"/>
      <c r="G17" s="29"/>
    </row>
    <row r="18" spans="1:7" s="125" customFormat="1" ht="33.75" customHeight="1" thickBot="1">
      <c r="A18" s="29"/>
      <c r="B18" s="29"/>
      <c r="C18" s="139" t="s">
        <v>156</v>
      </c>
      <c r="D18" s="140"/>
      <c r="E18" s="141" t="s">
        <v>124</v>
      </c>
      <c r="F18" s="29"/>
      <c r="G18" s="29"/>
    </row>
    <row r="19" spans="1:7" s="125" customFormat="1" ht="33.75" customHeight="1" thickBot="1" thickTop="1">
      <c r="A19" s="29"/>
      <c r="B19" s="142"/>
      <c r="C19" s="143" t="str">
        <f>E19</f>
        <v>ARVC SC Ct. 3</v>
      </c>
      <c r="D19" s="144" t="s">
        <v>66</v>
      </c>
      <c r="E19" s="145" t="str">
        <f>D23</f>
        <v>ARVC SC Ct. 3</v>
      </c>
      <c r="F19" s="146"/>
      <c r="G19" s="29"/>
    </row>
    <row r="20" spans="1:7" s="125" customFormat="1" ht="33.75" customHeight="1" thickBot="1">
      <c r="A20" s="29"/>
      <c r="B20" s="133"/>
      <c r="C20" s="147" t="s">
        <v>59</v>
      </c>
      <c r="D20" s="148" t="s">
        <v>77</v>
      </c>
      <c r="E20" s="149" t="s">
        <v>58</v>
      </c>
      <c r="F20" s="135"/>
      <c r="G20" s="29"/>
    </row>
    <row r="21" spans="1:7" s="125" customFormat="1" ht="33.7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33.75" customHeight="1">
      <c r="A22" s="29"/>
      <c r="B22" s="147"/>
      <c r="C22" s="147"/>
      <c r="D22" s="129" t="s">
        <v>150</v>
      </c>
      <c r="E22" s="138"/>
      <c r="F22" s="138"/>
      <c r="G22" s="29"/>
    </row>
    <row r="23" spans="1:7" s="125" customFormat="1" ht="33.75" customHeight="1" thickBot="1">
      <c r="A23" s="29"/>
      <c r="B23" s="136"/>
      <c r="C23" s="150"/>
      <c r="D23" s="131" t="str">
        <f>D15</f>
        <v>ARVC SC Ct. 3</v>
      </c>
      <c r="E23" s="142"/>
      <c r="F23" s="149"/>
      <c r="G23" s="29"/>
    </row>
    <row r="24" spans="1:7" s="125" customFormat="1" ht="33.7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33.75" customHeight="1">
      <c r="A25" s="29"/>
      <c r="B25" s="136"/>
      <c r="C25" s="29"/>
      <c r="D25" s="137"/>
      <c r="E25" s="29"/>
      <c r="F25" s="149"/>
      <c r="G25" s="29"/>
    </row>
    <row r="26" spans="1:7" s="125" customFormat="1" ht="33.7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33.75" customHeight="1" thickTop="1">
      <c r="A27" s="54"/>
      <c r="B27" s="152" t="s">
        <v>146</v>
      </c>
      <c r="C27" s="29"/>
      <c r="D27" s="144" t="s">
        <v>74</v>
      </c>
      <c r="E27" s="29"/>
      <c r="F27" s="141" t="s">
        <v>144</v>
      </c>
      <c r="G27" s="29"/>
    </row>
    <row r="28" spans="1:7" s="125" customFormat="1" ht="33.75" customHeight="1" thickBot="1">
      <c r="A28" s="142"/>
      <c r="B28" s="143" t="str">
        <f>C37</f>
        <v>ARVC SC Ct. 3</v>
      </c>
      <c r="C28" s="29"/>
      <c r="D28" s="29"/>
      <c r="E28" s="153"/>
      <c r="F28" s="145" t="str">
        <f>E37</f>
        <v>ARVC SC Ct. 2</v>
      </c>
      <c r="G28" s="146"/>
    </row>
    <row r="29" spans="1:7" s="125" customFormat="1" ht="33.75" customHeight="1">
      <c r="A29" s="154" t="s">
        <v>48</v>
      </c>
      <c r="B29" s="147" t="s">
        <v>120</v>
      </c>
      <c r="C29" s="29"/>
      <c r="D29" s="54"/>
      <c r="E29" s="153"/>
      <c r="F29" s="149" t="s">
        <v>61</v>
      </c>
      <c r="G29" s="154" t="s">
        <v>47</v>
      </c>
    </row>
    <row r="30" spans="1:7" s="125" customFormat="1" ht="33.75" customHeight="1" thickBot="1">
      <c r="A30" s="154" t="s">
        <v>46</v>
      </c>
      <c r="B30" s="136"/>
      <c r="C30" s="155"/>
      <c r="D30" s="54" t="s">
        <v>75</v>
      </c>
      <c r="E30" s="29"/>
      <c r="F30" s="138"/>
      <c r="G30" s="154" t="s">
        <v>46</v>
      </c>
    </row>
    <row r="31" spans="1:7" s="125" customFormat="1" ht="33.7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33.75" customHeight="1">
      <c r="A32" s="29"/>
      <c r="B32" s="136"/>
      <c r="C32" s="54"/>
      <c r="D32" s="129" t="s">
        <v>151</v>
      </c>
      <c r="E32" s="29"/>
      <c r="F32" s="138"/>
      <c r="G32" s="29"/>
    </row>
    <row r="33" spans="1:7" s="125" customFormat="1" ht="33.75" customHeight="1" thickBot="1">
      <c r="A33" s="29"/>
      <c r="B33" s="136"/>
      <c r="C33" s="156"/>
      <c r="D33" s="131" t="str">
        <f>D23</f>
        <v>ARVC SC Ct. 3</v>
      </c>
      <c r="E33" s="132"/>
      <c r="F33" s="138"/>
      <c r="G33" s="29"/>
    </row>
    <row r="34" spans="1:7" s="125" customFormat="1" ht="33.75" customHeight="1">
      <c r="A34" s="29"/>
      <c r="B34" s="136"/>
      <c r="C34" s="133"/>
      <c r="D34" s="137" t="s">
        <v>58</v>
      </c>
      <c r="E34" s="135"/>
      <c r="F34" s="138"/>
      <c r="G34" s="29"/>
    </row>
    <row r="35" spans="1:7" s="125" customFormat="1" ht="33.75" customHeight="1">
      <c r="A35" s="29"/>
      <c r="B35" s="136"/>
      <c r="C35" s="136"/>
      <c r="D35" s="137"/>
      <c r="E35" s="138"/>
      <c r="F35" s="138"/>
      <c r="G35" s="29"/>
    </row>
    <row r="36" spans="1:7" s="125" customFormat="1" ht="33.75" customHeight="1" thickBot="1">
      <c r="A36" s="153"/>
      <c r="B36" s="136"/>
      <c r="C36" s="139" t="s">
        <v>157</v>
      </c>
      <c r="D36" s="157"/>
      <c r="E36" s="141" t="s">
        <v>125</v>
      </c>
      <c r="F36" s="138"/>
      <c r="G36" s="29"/>
    </row>
    <row r="37" spans="1:7" s="125" customFormat="1" ht="33.75" customHeight="1" thickBot="1" thickTop="1">
      <c r="A37" s="29"/>
      <c r="B37" s="158"/>
      <c r="C37" s="143" t="str">
        <f>C19</f>
        <v>ARVC SC Ct. 3</v>
      </c>
      <c r="D37" s="144" t="s">
        <v>76</v>
      </c>
      <c r="E37" s="145" t="str">
        <f>D41</f>
        <v>ARVC SC Ct. 2</v>
      </c>
      <c r="F37" s="158"/>
      <c r="G37" s="29"/>
    </row>
    <row r="38" spans="1:7" s="125" customFormat="1" ht="33.75" customHeight="1" thickBot="1">
      <c r="A38" s="29"/>
      <c r="B38" s="29"/>
      <c r="C38" s="147" t="s">
        <v>55</v>
      </c>
      <c r="D38" s="54" t="s">
        <v>67</v>
      </c>
      <c r="E38" s="149" t="s">
        <v>60</v>
      </c>
      <c r="F38" s="29"/>
      <c r="G38" s="29"/>
    </row>
    <row r="39" spans="1:7" s="125" customFormat="1" ht="33.7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33.75" customHeight="1">
      <c r="A40" s="29"/>
      <c r="B40" s="29"/>
      <c r="C40" s="136"/>
      <c r="D40" s="129" t="s">
        <v>148</v>
      </c>
      <c r="E40" s="138"/>
      <c r="F40" s="29"/>
      <c r="G40" s="29"/>
    </row>
    <row r="41" spans="1:7" s="125" customFormat="1" ht="33.75" customHeight="1" thickBot="1">
      <c r="A41" s="29"/>
      <c r="B41" s="29"/>
      <c r="C41" s="150"/>
      <c r="D41" s="131" t="str">
        <f>C7</f>
        <v>ARVC SC Ct. 2</v>
      </c>
      <c r="E41" s="161"/>
      <c r="F41" s="29"/>
      <c r="G41" s="29"/>
    </row>
    <row r="42" spans="1:7" s="125" customFormat="1" ht="33.75" customHeight="1">
      <c r="A42" s="29"/>
      <c r="B42" s="29"/>
      <c r="C42" s="151"/>
      <c r="D42" s="169" t="s">
        <v>231</v>
      </c>
      <c r="E42" s="29"/>
      <c r="F42" s="29"/>
      <c r="G42" s="29"/>
    </row>
    <row r="43" spans="1:7" s="125" customFormat="1" ht="33.75" customHeight="1">
      <c r="A43" s="29"/>
      <c r="B43" s="29"/>
      <c r="C43" s="29"/>
      <c r="D43" s="137"/>
      <c r="E43" s="29"/>
      <c r="F43" s="54"/>
      <c r="G43" s="29"/>
    </row>
    <row r="44" spans="1:7" s="125" customFormat="1" ht="33.75" customHeight="1" thickBot="1">
      <c r="A44" s="54"/>
      <c r="B44" s="54"/>
      <c r="C44" s="29"/>
      <c r="D44" s="157"/>
      <c r="E44" s="29"/>
      <c r="F44" s="54"/>
      <c r="G44" s="29"/>
    </row>
    <row r="45" spans="1:7" s="125" customFormat="1" ht="33.75" customHeight="1" thickTop="1">
      <c r="A45" s="54"/>
      <c r="B45" s="54"/>
      <c r="C45" s="54"/>
      <c r="D45" s="144" t="s">
        <v>40</v>
      </c>
      <c r="E45" s="29"/>
      <c r="F45" s="165"/>
      <c r="G45" s="29"/>
    </row>
    <row r="46" spans="1:7" ht="33.75" customHeight="1">
      <c r="A46" s="14"/>
      <c r="B46" s="14"/>
      <c r="C46" s="14"/>
      <c r="D46" s="14"/>
      <c r="E46" s="14"/>
      <c r="F46" s="21"/>
      <c r="G46" s="6"/>
    </row>
    <row r="47" spans="1:7" ht="33" customHeight="1">
      <c r="A47" s="14"/>
      <c r="B47" s="14"/>
      <c r="C47" s="14"/>
      <c r="D47" s="14"/>
      <c r="E47" s="14"/>
      <c r="F47" s="6"/>
      <c r="G47" s="8"/>
    </row>
    <row r="48" spans="1:7" ht="33" customHeight="1">
      <c r="A48" s="166"/>
      <c r="B48" s="167" t="s">
        <v>147</v>
      </c>
      <c r="C48" s="12"/>
      <c r="D48" s="14"/>
      <c r="E48" s="14"/>
      <c r="F48" s="168"/>
      <c r="G48" s="8"/>
    </row>
    <row r="49" spans="1:7" ht="12.75">
      <c r="A49" s="16"/>
      <c r="B49" s="16"/>
      <c r="C49" s="17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4"/>
      <c r="G51" s="14"/>
    </row>
    <row r="52" spans="1:7" ht="12.75">
      <c r="A52" s="16"/>
      <c r="B52" s="16"/>
      <c r="C52" s="16"/>
      <c r="D52" s="16"/>
      <c r="E52" s="16"/>
      <c r="F52" s="14"/>
      <c r="G52" s="14"/>
    </row>
    <row r="53" spans="1:7" ht="15.75">
      <c r="A53" s="14"/>
      <c r="B53" s="54"/>
      <c r="C53" s="54"/>
      <c r="D53" s="5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20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5.75">
      <c r="A59" s="20"/>
      <c r="B59" s="23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5.75">
      <c r="A62" s="54"/>
      <c r="B62" s="54"/>
      <c r="C62" s="54"/>
      <c r="D62" s="5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71" spans="2:3" ht="15.75">
      <c r="B71" s="54"/>
      <c r="C71" s="54"/>
    </row>
    <row r="80" ht="15.75">
      <c r="C80" s="54"/>
    </row>
    <row r="89" spans="2:4" ht="15.75">
      <c r="B89" s="54"/>
      <c r="C89" s="54"/>
      <c r="D89" s="54"/>
    </row>
    <row r="97" spans="2:4" ht="15.75">
      <c r="B97" s="54"/>
      <c r="C97" s="54"/>
      <c r="D97" s="54"/>
    </row>
    <row r="100" spans="5:7" ht="12.75">
      <c r="E100" s="19"/>
      <c r="F100" s="19"/>
      <c r="G100" s="19"/>
    </row>
    <row r="101" spans="5:7" ht="12.75">
      <c r="E101" s="19"/>
      <c r="F101" s="19"/>
      <c r="G101" s="19"/>
    </row>
    <row r="102" spans="5:7" ht="12.75">
      <c r="E102" s="19"/>
      <c r="F102" s="19"/>
      <c r="G102" s="19"/>
    </row>
    <row r="103" spans="5:7" ht="12.75">
      <c r="E103" s="19"/>
      <c r="F103" s="19"/>
      <c r="G103" s="19"/>
    </row>
    <row r="104" spans="5:7" ht="12.75">
      <c r="E104" s="19"/>
      <c r="F104" s="19"/>
      <c r="G104" s="19"/>
    </row>
    <row r="105" spans="5:7" ht="12.75">
      <c r="E105" s="19"/>
      <c r="F105" s="19"/>
      <c r="G105" s="19"/>
    </row>
    <row r="106" spans="1:7" ht="15.75">
      <c r="A106" s="54"/>
      <c r="B106" s="54"/>
      <c r="C106" s="54"/>
      <c r="D106" s="54"/>
      <c r="E106" s="54"/>
      <c r="F106" s="19"/>
      <c r="G106" s="19"/>
    </row>
    <row r="107" spans="5:7" ht="12.75">
      <c r="E107" s="19"/>
      <c r="F107" s="19"/>
      <c r="G107" s="19"/>
    </row>
    <row r="108" spans="5:7" ht="12.75">
      <c r="E108" s="19"/>
      <c r="F108" s="19"/>
      <c r="G108" s="19"/>
    </row>
    <row r="109" spans="5:7" ht="12.75">
      <c r="E109" s="19"/>
      <c r="F109" s="19"/>
      <c r="G109" s="19"/>
    </row>
    <row r="110" spans="5:7" ht="12.75">
      <c r="E110" s="19"/>
      <c r="F110" s="19"/>
      <c r="G110" s="19"/>
    </row>
    <row r="111" spans="5:7" ht="12.75">
      <c r="E111" s="19"/>
      <c r="F111" s="19"/>
      <c r="G111" s="19"/>
    </row>
    <row r="112" spans="5:7" ht="12.75">
      <c r="E112" s="19"/>
      <c r="F112" s="19"/>
      <c r="G112" s="19"/>
    </row>
    <row r="113" spans="5:7" ht="12.75">
      <c r="E113" s="19"/>
      <c r="F113" s="19"/>
      <c r="G113" s="19"/>
    </row>
    <row r="114" spans="5:7" ht="12.75">
      <c r="E114" s="19"/>
      <c r="F114" s="19"/>
      <c r="G114" s="19"/>
    </row>
    <row r="115" spans="5:7" ht="12.75">
      <c r="E115" s="19"/>
      <c r="F115" s="19"/>
      <c r="G115" s="19"/>
    </row>
    <row r="116" spans="5:7" ht="12.75">
      <c r="E116" s="19"/>
      <c r="F116" s="19"/>
      <c r="G116" s="19"/>
    </row>
    <row r="117" spans="5:7" ht="12.75">
      <c r="E117" s="19"/>
      <c r="F117" s="19"/>
      <c r="G117" s="19"/>
    </row>
    <row r="118" spans="5:7" ht="12.75">
      <c r="E118" s="19"/>
      <c r="F118" s="19"/>
      <c r="G118" s="19"/>
    </row>
    <row r="119" spans="5:7" ht="12.75">
      <c r="E119" s="19"/>
      <c r="F119" s="19"/>
      <c r="G119" s="19"/>
    </row>
    <row r="120" spans="5:7" ht="12.75">
      <c r="E120" s="19"/>
      <c r="F120" s="19"/>
      <c r="G120" s="19"/>
    </row>
    <row r="121" spans="5:7" ht="12.75">
      <c r="E121" s="19"/>
      <c r="F121" s="19"/>
      <c r="G121" s="19"/>
    </row>
    <row r="122" spans="5:7" ht="12.75">
      <c r="E122" s="19"/>
      <c r="F122" s="19"/>
      <c r="G122" s="19"/>
    </row>
    <row r="123" spans="5:7" ht="12.75">
      <c r="E123" s="19"/>
      <c r="F123" s="19"/>
      <c r="G123" s="19"/>
    </row>
    <row r="124" spans="5:7" ht="12.75">
      <c r="E124" s="19"/>
      <c r="F124" s="19"/>
      <c r="G124" s="19"/>
    </row>
    <row r="125" spans="5:7" ht="12.75">
      <c r="E125" s="19"/>
      <c r="F125" s="19"/>
      <c r="G125" s="19"/>
    </row>
    <row r="126" spans="5:7" ht="12.75">
      <c r="E126" s="19"/>
      <c r="F126" s="19"/>
      <c r="G126" s="19"/>
    </row>
    <row r="127" spans="5:7" ht="12.75">
      <c r="E127" s="19"/>
      <c r="F127" s="19"/>
      <c r="G127" s="19"/>
    </row>
    <row r="128" spans="5:7" ht="12.75">
      <c r="E128" s="19"/>
      <c r="F128" s="19"/>
      <c r="G128" s="19"/>
    </row>
    <row r="129" spans="5:7" ht="12.75">
      <c r="E129" s="19"/>
      <c r="F129" s="19"/>
      <c r="G129" s="19"/>
    </row>
    <row r="130" spans="5:7" ht="12.75">
      <c r="E130" s="19"/>
      <c r="F130" s="19"/>
      <c r="G130" s="19"/>
    </row>
    <row r="131" spans="5:7" ht="12.75">
      <c r="E131" s="19"/>
      <c r="F131" s="19"/>
      <c r="G131" s="19"/>
    </row>
    <row r="132" spans="5:7" ht="12.75">
      <c r="E132" s="19"/>
      <c r="F132" s="19"/>
      <c r="G132" s="19"/>
    </row>
    <row r="133" spans="5:7" ht="12.75">
      <c r="E133" s="19"/>
      <c r="F133" s="19"/>
      <c r="G133" s="19"/>
    </row>
    <row r="134" spans="5:7" ht="12.75">
      <c r="E134" s="19"/>
      <c r="F134" s="19"/>
      <c r="G134" s="19"/>
    </row>
    <row r="135" spans="5:7" ht="12.75">
      <c r="E135" s="19"/>
      <c r="F135" s="19"/>
      <c r="G135" s="19"/>
    </row>
    <row r="136" spans="5:7" ht="12.75">
      <c r="E136" s="19"/>
      <c r="F136" s="19"/>
      <c r="G136" s="19"/>
    </row>
    <row r="137" spans="5:7" ht="12.75">
      <c r="E137" s="19"/>
      <c r="F137" s="19"/>
      <c r="G137" s="19"/>
    </row>
    <row r="138" spans="5:7" ht="12.75">
      <c r="E138" s="19"/>
      <c r="F138" s="19"/>
      <c r="G138" s="19"/>
    </row>
    <row r="139" spans="5:7" ht="12.75">
      <c r="E139" s="19"/>
      <c r="F139" s="19"/>
      <c r="G139" s="19"/>
    </row>
    <row r="140" spans="5:7" ht="12.75">
      <c r="E140" s="19"/>
      <c r="F140" s="19"/>
      <c r="G140" s="19"/>
    </row>
    <row r="141" spans="5:7" ht="12.75">
      <c r="E141" s="19"/>
      <c r="F141" s="19"/>
      <c r="G141" s="19"/>
    </row>
    <row r="142" spans="5:7" ht="12.75">
      <c r="E142" s="19"/>
      <c r="F142" s="19"/>
      <c r="G142" s="19"/>
    </row>
    <row r="143" spans="5:7" ht="12.75">
      <c r="E143" s="19"/>
      <c r="F143" s="19"/>
      <c r="G143" s="19"/>
    </row>
    <row r="144" spans="5:7" ht="12.75">
      <c r="E144" s="19"/>
      <c r="F144" s="19"/>
      <c r="G144" s="19"/>
    </row>
    <row r="145" spans="5:7" ht="12.75">
      <c r="E145" s="19"/>
      <c r="F145" s="19"/>
      <c r="G145" s="19"/>
    </row>
    <row r="146" spans="5:7" ht="12.75">
      <c r="E146" s="19"/>
      <c r="F146" s="19"/>
      <c r="G146" s="19"/>
    </row>
    <row r="147" spans="5:7" ht="12.75">
      <c r="E147" s="19"/>
      <c r="F147" s="19"/>
      <c r="G147" s="19"/>
    </row>
  </sheetData>
  <sheetProtection/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8">
      <selection activeCell="K25" sqref="K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32" t="str">
        <f>Pools!A21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Pools!A22</f>
        <v>ARVC Sports Centre Ct. 2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ARVC 15N2 Adidas</v>
      </c>
      <c r="C12" s="276"/>
      <c r="D12" s="251" t="str">
        <f>A16</f>
        <v>FCVBC 14 Suzie</v>
      </c>
      <c r="E12" s="252"/>
      <c r="F12" s="251" t="str">
        <f>A19</f>
        <v>NM Cactus 15 Black</v>
      </c>
      <c r="G12" s="252"/>
      <c r="H12" s="275" t="str">
        <f>A22</f>
        <v>NEVBC 16 Purple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Pools!A24</f>
        <v>ARVC 15N2 Adidas</v>
      </c>
      <c r="B13" s="268"/>
      <c r="C13" s="269"/>
      <c r="D13" s="40">
        <v>26</v>
      </c>
      <c r="E13" s="40">
        <v>24</v>
      </c>
      <c r="F13" s="40">
        <v>25</v>
      </c>
      <c r="G13" s="40">
        <v>14</v>
      </c>
      <c r="H13" s="40">
        <v>25</v>
      </c>
      <c r="I13" s="40">
        <v>14</v>
      </c>
      <c r="J13" s="265">
        <v>1</v>
      </c>
      <c r="K13" s="259">
        <v>1</v>
      </c>
      <c r="L13" s="260"/>
    </row>
    <row r="14" spans="1:12" s="41" customFormat="1" ht="24" customHeight="1">
      <c r="A14" s="266"/>
      <c r="B14" s="270"/>
      <c r="C14" s="271"/>
      <c r="D14" s="40">
        <v>25</v>
      </c>
      <c r="E14" s="40">
        <v>20</v>
      </c>
      <c r="F14" s="40">
        <v>25</v>
      </c>
      <c r="G14" s="40">
        <v>14</v>
      </c>
      <c r="H14" s="40">
        <v>25</v>
      </c>
      <c r="I14" s="40">
        <v>16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Pools!A25</f>
        <v>FCVBC 14 Suzie</v>
      </c>
      <c r="B16" s="42">
        <f>IF(E13&gt;0,E13," ")</f>
        <v>24</v>
      </c>
      <c r="C16" s="42">
        <f>IF(D13&gt;0,D13," ")</f>
        <v>26</v>
      </c>
      <c r="D16" s="268"/>
      <c r="E16" s="269"/>
      <c r="F16" s="40">
        <v>22</v>
      </c>
      <c r="G16" s="40">
        <v>25</v>
      </c>
      <c r="H16" s="40">
        <v>25</v>
      </c>
      <c r="I16" s="40">
        <v>18</v>
      </c>
      <c r="J16" s="265">
        <v>2</v>
      </c>
      <c r="K16" s="259">
        <v>3</v>
      </c>
      <c r="L16" s="260"/>
    </row>
    <row r="17" spans="1:12" s="41" customFormat="1" ht="24" customHeight="1">
      <c r="A17" s="266"/>
      <c r="B17" s="42">
        <f>IF(E14&gt;0,E14," ")</f>
        <v>20</v>
      </c>
      <c r="C17" s="42">
        <f>IF(D14&gt;0,D14," ")</f>
        <v>25</v>
      </c>
      <c r="D17" s="270"/>
      <c r="E17" s="271"/>
      <c r="F17" s="40">
        <v>23</v>
      </c>
      <c r="G17" s="40">
        <v>25</v>
      </c>
      <c r="H17" s="40">
        <v>25</v>
      </c>
      <c r="I17" s="40">
        <v>13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Pools!A26</f>
        <v>NM Cactus 15 Black</v>
      </c>
      <c r="B19" s="42">
        <f>IF(G13&gt;0,G13," ")</f>
        <v>14</v>
      </c>
      <c r="C19" s="42">
        <f>IF(F13&gt;0,F13," ")</f>
        <v>25</v>
      </c>
      <c r="D19" s="42">
        <f>IF(G16&gt;0,G16," ")</f>
        <v>25</v>
      </c>
      <c r="E19" s="42">
        <f>IF(F16&gt;0,F16," ")</f>
        <v>22</v>
      </c>
      <c r="F19" s="43"/>
      <c r="G19" s="43"/>
      <c r="H19" s="40">
        <v>25</v>
      </c>
      <c r="I19" s="40">
        <v>15</v>
      </c>
      <c r="J19" s="265">
        <v>3</v>
      </c>
      <c r="K19" s="259">
        <v>2</v>
      </c>
      <c r="L19" s="260"/>
    </row>
    <row r="20" spans="1:12" s="41" customFormat="1" ht="24" customHeight="1">
      <c r="A20" s="266"/>
      <c r="B20" s="42">
        <f>IF(G14&gt;0,G14," ")</f>
        <v>14</v>
      </c>
      <c r="C20" s="42">
        <f>IF(F14&gt;0,F14," ")</f>
        <v>25</v>
      </c>
      <c r="D20" s="42">
        <f>IF(G17&gt;0,G17," ")</f>
        <v>25</v>
      </c>
      <c r="E20" s="42">
        <f>IF(F17&gt;0,F17," ")</f>
        <v>23</v>
      </c>
      <c r="F20" s="43"/>
      <c r="G20" s="43"/>
      <c r="H20" s="40">
        <v>25</v>
      </c>
      <c r="I20" s="40">
        <v>23</v>
      </c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Pools!A27</f>
        <v>NEVBC 16 Purple</v>
      </c>
      <c r="B22" s="42">
        <f>IF(I13&gt;0,I13," ")</f>
        <v>14</v>
      </c>
      <c r="C22" s="42">
        <f>IF(H13&gt;0,H13," ")</f>
        <v>25</v>
      </c>
      <c r="D22" s="42">
        <f>IF(I16&gt;0,I16," ")</f>
        <v>18</v>
      </c>
      <c r="E22" s="42">
        <f>IF(H16&gt;0,H16," ")</f>
        <v>25</v>
      </c>
      <c r="F22" s="42">
        <f>IF(I19&gt;0,I19," ")</f>
        <v>15</v>
      </c>
      <c r="G22" s="42">
        <f>IF(H19&gt;0,H19," ")</f>
        <v>25</v>
      </c>
      <c r="H22" s="268"/>
      <c r="I22" s="269"/>
      <c r="J22" s="265">
        <v>4</v>
      </c>
      <c r="K22" s="259">
        <v>4</v>
      </c>
      <c r="L22" s="260"/>
    </row>
    <row r="23" spans="1:12" s="41" customFormat="1" ht="24" customHeight="1">
      <c r="A23" s="266"/>
      <c r="B23" s="42">
        <f>IF(I14&gt;0,I14," ")</f>
        <v>16</v>
      </c>
      <c r="C23" s="42">
        <f>IF(H14&gt;0,H14," ")</f>
        <v>25</v>
      </c>
      <c r="D23" s="42">
        <f>IF(I17&gt;0,I17," ")</f>
        <v>13</v>
      </c>
      <c r="E23" s="42">
        <f>IF(H17&gt;0,H17," ")</f>
        <v>25</v>
      </c>
      <c r="F23" s="42">
        <f>IF(I20&gt;0,I20," ")</f>
        <v>23</v>
      </c>
      <c r="G23" s="42">
        <f>IF(H20&gt;0,H20," ")</f>
        <v>25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15N2 Adidas</v>
      </c>
      <c r="B28" s="256">
        <v>6</v>
      </c>
      <c r="C28" s="257"/>
      <c r="D28" s="256"/>
      <c r="E28" s="257"/>
      <c r="F28" s="256"/>
      <c r="G28" s="257"/>
      <c r="H28" s="44"/>
      <c r="I28" s="45">
        <f>D13+D14+D15+F13+F14+F15+H13+H14+H15</f>
        <v>151</v>
      </c>
      <c r="J28" s="45">
        <f>E13+E14+E15+G13+G14+G15+I13+I14+I15</f>
        <v>102</v>
      </c>
      <c r="K28" s="45">
        <f>I28-J28</f>
        <v>49</v>
      </c>
    </row>
    <row r="29" spans="1:11" ht="24" customHeight="1">
      <c r="A29" s="2" t="str">
        <f>A16</f>
        <v>FCVBC 14 Suzie</v>
      </c>
      <c r="B29" s="256">
        <v>2</v>
      </c>
      <c r="C29" s="257"/>
      <c r="D29" s="256">
        <v>4</v>
      </c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15 Black</v>
      </c>
      <c r="B30" s="256">
        <v>4</v>
      </c>
      <c r="C30" s="257"/>
      <c r="D30" s="256">
        <v>2</v>
      </c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16 Purple</v>
      </c>
      <c r="B31" s="256"/>
      <c r="C31" s="257"/>
      <c r="D31" s="256">
        <v>6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12</v>
      </c>
      <c r="C32" s="258"/>
      <c r="D32" s="258">
        <f>SUM(D28:E31)</f>
        <v>12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ARVC 15N2 Adidas</v>
      </c>
      <c r="C35" s="252"/>
      <c r="D35" s="251" t="str">
        <f>A30</f>
        <v>NM Cactus 15 Black</v>
      </c>
      <c r="E35" s="252"/>
      <c r="F35" s="253" t="str">
        <f>A16</f>
        <v>FCVBC 14 Suzie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FCVBC 14 Suzie</v>
      </c>
      <c r="C36" s="252"/>
      <c r="D36" s="251" t="str">
        <f>A22</f>
        <v>NEVBC 16 Purple</v>
      </c>
      <c r="E36" s="252"/>
      <c r="F36" s="253" t="str">
        <f>A13</f>
        <v>ARVC 15N2 Adidas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ARVC 15N2 Adidas</v>
      </c>
      <c r="C37" s="252"/>
      <c r="D37" s="251" t="str">
        <f>A31</f>
        <v>NEVBC 16 Purple</v>
      </c>
      <c r="E37" s="252"/>
      <c r="F37" s="253" t="str">
        <f>A30</f>
        <v>NM Cactus 15 Black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FCVBC 14 Suzie</v>
      </c>
      <c r="C38" s="252"/>
      <c r="D38" s="251" t="str">
        <f>A30</f>
        <v>NM Cactus 15 Black</v>
      </c>
      <c r="E38" s="252"/>
      <c r="F38" s="253" t="str">
        <f>A28</f>
        <v>ARVC 15N2 Adidas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NM Cactus 15 Black</v>
      </c>
      <c r="C39" s="252"/>
      <c r="D39" s="251" t="str">
        <f>A31</f>
        <v>NEVBC 16 Purple</v>
      </c>
      <c r="E39" s="252"/>
      <c r="F39" s="253" t="str">
        <f>A16</f>
        <v>FCVBC 14 Suzie</v>
      </c>
      <c r="G39" s="253"/>
    </row>
    <row r="40" spans="1:7" ht="18" customHeight="1">
      <c r="A40" s="3" t="s">
        <v>26</v>
      </c>
      <c r="B40" s="251" t="str">
        <f>A13</f>
        <v>ARVC 15N2 Adidas</v>
      </c>
      <c r="C40" s="252"/>
      <c r="D40" s="251" t="str">
        <f>A29</f>
        <v>FCVBC 14 Suzie</v>
      </c>
      <c r="E40" s="252"/>
      <c r="F40" s="253" t="str">
        <f>A22</f>
        <v>NEVBC 16 Purple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B35:C35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I26:J26"/>
    <mergeCell ref="B29:C29"/>
    <mergeCell ref="D29:E29"/>
    <mergeCell ref="F29:G29"/>
    <mergeCell ref="J16:J18"/>
    <mergeCell ref="F26:H26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D12:E12"/>
    <mergeCell ref="F12:G12"/>
    <mergeCell ref="F27:G27"/>
    <mergeCell ref="B28:C28"/>
    <mergeCell ref="D28:E28"/>
    <mergeCell ref="B26:D26"/>
    <mergeCell ref="B30:C30"/>
    <mergeCell ref="D30:E30"/>
    <mergeCell ref="F30:G30"/>
    <mergeCell ref="F28:G28"/>
    <mergeCell ref="D32:E32"/>
    <mergeCell ref="F32:G3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7">
      <selection activeCell="A26" sqref="A26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5" t="str">
        <f>Pools!A1</f>
        <v>Presidente Picante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>
      <c r="A2" s="246" t="str">
        <f>Pools!A2</f>
        <v>2/16&amp;17/19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7" ht="13.5">
      <c r="A3" s="31"/>
      <c r="B3" s="32" t="str">
        <f>Pools!C21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Pools!B22</f>
        <v>ARVC Sports Centre Ct. 3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4" t="s">
        <v>108</v>
      </c>
      <c r="B7" s="274"/>
      <c r="C7" s="274"/>
      <c r="D7" s="274"/>
      <c r="E7" s="274"/>
      <c r="F7" s="274"/>
      <c r="G7" s="274"/>
      <c r="H7" s="274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1" t="str">
        <f>A13</f>
        <v>ABQ Warriors 16</v>
      </c>
      <c r="C12" s="276"/>
      <c r="D12" s="251" t="str">
        <f>A16</f>
        <v>Amarillo Xtreme 15 Aftershock</v>
      </c>
      <c r="E12" s="252"/>
      <c r="F12" s="251" t="str">
        <f>A19</f>
        <v>ARVC 13N1 Adidas</v>
      </c>
      <c r="G12" s="252"/>
      <c r="H12" s="275" t="str">
        <f>A22</f>
        <v>NM Cactus 15/16 Black</v>
      </c>
      <c r="I12" s="252"/>
      <c r="J12" s="3" t="s">
        <v>7</v>
      </c>
      <c r="K12" s="251" t="s">
        <v>8</v>
      </c>
      <c r="L12" s="252"/>
    </row>
    <row r="13" spans="1:12" s="41" customFormat="1" ht="24" customHeight="1">
      <c r="A13" s="265" t="str">
        <f>Pools!B24</f>
        <v>ABQ Warriors 16</v>
      </c>
      <c r="B13" s="268"/>
      <c r="C13" s="269"/>
      <c r="D13" s="40">
        <v>25</v>
      </c>
      <c r="E13" s="40">
        <v>12</v>
      </c>
      <c r="F13" s="40">
        <v>18</v>
      </c>
      <c r="G13" s="40">
        <v>25</v>
      </c>
      <c r="H13" s="40">
        <v>25</v>
      </c>
      <c r="I13" s="40">
        <v>16</v>
      </c>
      <c r="J13" s="265">
        <v>1</v>
      </c>
      <c r="K13" s="259">
        <v>2</v>
      </c>
      <c r="L13" s="260"/>
    </row>
    <row r="14" spans="1:12" s="41" customFormat="1" ht="24" customHeight="1">
      <c r="A14" s="266"/>
      <c r="B14" s="270"/>
      <c r="C14" s="271"/>
      <c r="D14" s="40">
        <v>25</v>
      </c>
      <c r="E14" s="40">
        <v>23</v>
      </c>
      <c r="F14" s="40">
        <v>13</v>
      </c>
      <c r="G14" s="40">
        <v>25</v>
      </c>
      <c r="H14" s="40">
        <v>25</v>
      </c>
      <c r="I14" s="40">
        <v>12</v>
      </c>
      <c r="J14" s="266"/>
      <c r="K14" s="261"/>
      <c r="L14" s="262"/>
    </row>
    <row r="15" spans="1:12" s="41" customFormat="1" ht="24" customHeight="1">
      <c r="A15" s="267"/>
      <c r="B15" s="272"/>
      <c r="C15" s="273"/>
      <c r="D15" s="40"/>
      <c r="E15" s="40"/>
      <c r="F15" s="40"/>
      <c r="G15" s="40"/>
      <c r="H15" s="40"/>
      <c r="I15" s="40"/>
      <c r="J15" s="267"/>
      <c r="K15" s="263"/>
      <c r="L15" s="264"/>
    </row>
    <row r="16" spans="1:12" s="41" customFormat="1" ht="24" customHeight="1">
      <c r="A16" s="265" t="str">
        <f>Pools!B25</f>
        <v>Amarillo Xtreme 15 Aftershock</v>
      </c>
      <c r="B16" s="42">
        <f>IF(E13&gt;0,E13," ")</f>
        <v>12</v>
      </c>
      <c r="C16" s="42">
        <f>IF(D13&gt;0,D13," ")</f>
        <v>25</v>
      </c>
      <c r="D16" s="268"/>
      <c r="E16" s="269"/>
      <c r="F16" s="40">
        <v>16</v>
      </c>
      <c r="G16" s="40">
        <v>25</v>
      </c>
      <c r="H16" s="40">
        <v>25</v>
      </c>
      <c r="I16" s="40">
        <v>12</v>
      </c>
      <c r="J16" s="265">
        <v>2</v>
      </c>
      <c r="K16" s="259">
        <v>3</v>
      </c>
      <c r="L16" s="260"/>
    </row>
    <row r="17" spans="1:12" s="41" customFormat="1" ht="24" customHeight="1">
      <c r="A17" s="266"/>
      <c r="B17" s="42">
        <f>IF(E14&gt;0,E14," ")</f>
        <v>23</v>
      </c>
      <c r="C17" s="42">
        <f>IF(D14&gt;0,D14," ")</f>
        <v>25</v>
      </c>
      <c r="D17" s="270"/>
      <c r="E17" s="271"/>
      <c r="F17" s="40">
        <v>10</v>
      </c>
      <c r="G17" s="40">
        <v>25</v>
      </c>
      <c r="H17" s="40">
        <v>24</v>
      </c>
      <c r="I17" s="40">
        <v>26</v>
      </c>
      <c r="J17" s="266"/>
      <c r="K17" s="261"/>
      <c r="L17" s="262"/>
    </row>
    <row r="18" spans="1:12" s="41" customFormat="1" ht="24" customHeight="1">
      <c r="A18" s="267"/>
      <c r="B18" s="42" t="str">
        <f>IF(E15&gt;0,E15," ")</f>
        <v> </v>
      </c>
      <c r="C18" s="42" t="str">
        <f>IF(D15&gt;0,D15," ")</f>
        <v> </v>
      </c>
      <c r="D18" s="272"/>
      <c r="E18" s="273"/>
      <c r="F18" s="40"/>
      <c r="G18" s="40"/>
      <c r="H18" s="40"/>
      <c r="I18" s="40"/>
      <c r="J18" s="267"/>
      <c r="K18" s="263"/>
      <c r="L18" s="264"/>
    </row>
    <row r="19" spans="1:12" s="41" customFormat="1" ht="24" customHeight="1">
      <c r="A19" s="265" t="str">
        <f>Pools!B26</f>
        <v>ARVC 13N1 Adidas</v>
      </c>
      <c r="B19" s="42">
        <f>IF(G13&gt;0,G13," ")</f>
        <v>25</v>
      </c>
      <c r="C19" s="42">
        <f>IF(F13&gt;0,F13," ")</f>
        <v>18</v>
      </c>
      <c r="D19" s="42">
        <f>IF(G16&gt;0,G16," ")</f>
        <v>25</v>
      </c>
      <c r="E19" s="42">
        <f>IF(F16&gt;0,F16," ")</f>
        <v>16</v>
      </c>
      <c r="F19" s="43"/>
      <c r="G19" s="43"/>
      <c r="H19" s="40">
        <v>25</v>
      </c>
      <c r="I19" s="40">
        <v>11</v>
      </c>
      <c r="J19" s="265">
        <v>3</v>
      </c>
      <c r="K19" s="259">
        <v>1</v>
      </c>
      <c r="L19" s="260"/>
    </row>
    <row r="20" spans="1:12" s="41" customFormat="1" ht="24" customHeight="1">
      <c r="A20" s="266"/>
      <c r="B20" s="42">
        <f>IF(G14&gt;0,G14," ")</f>
        <v>25</v>
      </c>
      <c r="C20" s="42">
        <f>IF(F14&gt;0,F14," ")</f>
        <v>13</v>
      </c>
      <c r="D20" s="42">
        <f>IF(G17&gt;0,G17," ")</f>
        <v>25</v>
      </c>
      <c r="E20" s="42">
        <f>IF(F17&gt;0,F17," ")</f>
        <v>10</v>
      </c>
      <c r="F20" s="43"/>
      <c r="G20" s="43"/>
      <c r="H20" s="40">
        <v>25</v>
      </c>
      <c r="I20" s="40">
        <v>16</v>
      </c>
      <c r="J20" s="266"/>
      <c r="K20" s="261"/>
      <c r="L20" s="262"/>
    </row>
    <row r="21" spans="1:12" s="41" customFormat="1" ht="24" customHeight="1">
      <c r="A21" s="267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7"/>
      <c r="K21" s="263"/>
      <c r="L21" s="264"/>
    </row>
    <row r="22" spans="1:12" s="41" customFormat="1" ht="24" customHeight="1">
      <c r="A22" s="265" t="str">
        <f>Pools!B27</f>
        <v>NM Cactus 15/16 Black</v>
      </c>
      <c r="B22" s="42">
        <f>IF(I13&gt;0,I13," ")</f>
        <v>16</v>
      </c>
      <c r="C22" s="42">
        <f>IF(H13&gt;0,H13," ")</f>
        <v>25</v>
      </c>
      <c r="D22" s="42">
        <f>IF(I16&gt;0,I16," ")</f>
        <v>12</v>
      </c>
      <c r="E22" s="42">
        <f>IF(H16&gt;0,H16," ")</f>
        <v>25</v>
      </c>
      <c r="F22" s="42">
        <f>IF(I19&gt;0,I19," ")</f>
        <v>11</v>
      </c>
      <c r="G22" s="42">
        <f>IF(H19&gt;0,H19," ")</f>
        <v>25</v>
      </c>
      <c r="H22" s="268"/>
      <c r="I22" s="269"/>
      <c r="J22" s="265">
        <v>4</v>
      </c>
      <c r="K22" s="259">
        <v>4</v>
      </c>
      <c r="L22" s="260"/>
    </row>
    <row r="23" spans="1:12" s="41" customFormat="1" ht="24" customHeight="1">
      <c r="A23" s="266"/>
      <c r="B23" s="42">
        <f>IF(I14&gt;0,I14," ")</f>
        <v>12</v>
      </c>
      <c r="C23" s="42">
        <f>IF(H14&gt;0,H14," ")</f>
        <v>25</v>
      </c>
      <c r="D23" s="42">
        <f>IF(I17&gt;0,I17," ")</f>
        <v>26</v>
      </c>
      <c r="E23" s="42">
        <f>IF(H17&gt;0,H17," ")</f>
        <v>24</v>
      </c>
      <c r="F23" s="42">
        <f>IF(I20&gt;0,I20," ")</f>
        <v>16</v>
      </c>
      <c r="G23" s="42">
        <f>IF(H20&gt;0,H20," ")</f>
        <v>25</v>
      </c>
      <c r="H23" s="270"/>
      <c r="I23" s="271"/>
      <c r="J23" s="266"/>
      <c r="K23" s="261"/>
      <c r="L23" s="262"/>
    </row>
    <row r="24" spans="1:12" s="41" customFormat="1" ht="24" customHeight="1">
      <c r="A24" s="267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2"/>
      <c r="I24" s="273"/>
      <c r="J24" s="267"/>
      <c r="K24" s="263"/>
      <c r="L24" s="264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5" t="s">
        <v>9</v>
      </c>
      <c r="C26" s="255"/>
      <c r="D26" s="255"/>
      <c r="E26" s="36"/>
      <c r="F26" s="255" t="s">
        <v>10</v>
      </c>
      <c r="G26" s="255"/>
      <c r="H26" s="255"/>
      <c r="I26" s="255" t="s">
        <v>11</v>
      </c>
      <c r="J26" s="255"/>
    </row>
    <row r="27" spans="1:11" ht="12.75">
      <c r="A27" s="1"/>
      <c r="B27" s="251" t="s">
        <v>12</v>
      </c>
      <c r="C27" s="276"/>
      <c r="D27" s="276" t="s">
        <v>13</v>
      </c>
      <c r="E27" s="276"/>
      <c r="F27" s="276" t="s">
        <v>12</v>
      </c>
      <c r="G27" s="2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Warriors 16</v>
      </c>
      <c r="B28" s="256">
        <v>4</v>
      </c>
      <c r="C28" s="257"/>
      <c r="D28" s="256">
        <v>2</v>
      </c>
      <c r="E28" s="257"/>
      <c r="F28" s="256"/>
      <c r="G28" s="257"/>
      <c r="H28" s="44"/>
      <c r="I28" s="45">
        <f>D13+D14+D15+F13+F14+F15+H13+H14+H15</f>
        <v>131</v>
      </c>
      <c r="J28" s="45">
        <f>E13+E14+E15+G13+G14+G15+I13+I14+I15</f>
        <v>113</v>
      </c>
      <c r="K28" s="45">
        <f>I28-J28</f>
        <v>18</v>
      </c>
    </row>
    <row r="29" spans="1:11" ht="24" customHeight="1">
      <c r="A29" s="2" t="str">
        <f>A16</f>
        <v>Amarillo Xtreme 15 Aftershock</v>
      </c>
      <c r="B29" s="256">
        <v>1</v>
      </c>
      <c r="C29" s="257"/>
      <c r="D29" s="256">
        <v>5</v>
      </c>
      <c r="E29" s="257"/>
      <c r="F29" s="256"/>
      <c r="G29" s="257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13N1 Adidas</v>
      </c>
      <c r="B30" s="256">
        <v>6</v>
      </c>
      <c r="C30" s="257"/>
      <c r="D30" s="256"/>
      <c r="E30" s="257"/>
      <c r="F30" s="256"/>
      <c r="G30" s="257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Cactus 15/16 Black</v>
      </c>
      <c r="B31" s="256">
        <v>1</v>
      </c>
      <c r="C31" s="257"/>
      <c r="D31" s="256">
        <v>5</v>
      </c>
      <c r="E31" s="257"/>
      <c r="F31" s="256"/>
      <c r="G31" s="257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58">
        <f>SUM(B28:C31)</f>
        <v>12</v>
      </c>
      <c r="C32" s="258"/>
      <c r="D32" s="258">
        <f>SUM(D28:E31)</f>
        <v>12</v>
      </c>
      <c r="E32" s="258"/>
      <c r="F32" s="258">
        <f>SUM(F28:G31)</f>
        <v>0</v>
      </c>
      <c r="G32" s="258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1" t="s">
        <v>17</v>
      </c>
      <c r="C34" s="252"/>
      <c r="D34" s="251" t="s">
        <v>17</v>
      </c>
      <c r="E34" s="252"/>
      <c r="F34" s="253" t="s">
        <v>18</v>
      </c>
      <c r="G34" s="253"/>
      <c r="I34" s="254" t="s">
        <v>109</v>
      </c>
      <c r="J34" s="254"/>
      <c r="K34" s="254"/>
      <c r="L34" s="254"/>
    </row>
    <row r="35" spans="1:12" ht="18" customHeight="1">
      <c r="A35" s="3" t="s">
        <v>19</v>
      </c>
      <c r="B35" s="251" t="str">
        <f>A28</f>
        <v>ABQ Warriors 16</v>
      </c>
      <c r="C35" s="252"/>
      <c r="D35" s="251" t="str">
        <f>A30</f>
        <v>ARVC 13N1 Adidas</v>
      </c>
      <c r="E35" s="252"/>
      <c r="F35" s="253" t="str">
        <f>A16</f>
        <v>Amarillo Xtreme 15 Aftershock</v>
      </c>
      <c r="G35" s="253"/>
      <c r="I35" s="254" t="s">
        <v>113</v>
      </c>
      <c r="J35" s="254"/>
      <c r="K35" s="254"/>
      <c r="L35" s="254"/>
    </row>
    <row r="36" spans="1:12" ht="18" customHeight="1">
      <c r="A36" s="3" t="s">
        <v>20</v>
      </c>
      <c r="B36" s="251" t="str">
        <f>A16</f>
        <v>Amarillo Xtreme 15 Aftershock</v>
      </c>
      <c r="C36" s="252"/>
      <c r="D36" s="251" t="str">
        <f>A22</f>
        <v>NM Cactus 15/16 Black</v>
      </c>
      <c r="E36" s="252"/>
      <c r="F36" s="253" t="str">
        <f>A13</f>
        <v>ABQ Warriors 16</v>
      </c>
      <c r="G36" s="253"/>
      <c r="I36" s="18"/>
      <c r="J36" s="18"/>
      <c r="K36" s="18"/>
      <c r="L36" s="18"/>
    </row>
    <row r="37" spans="1:12" ht="18" customHeight="1">
      <c r="A37" s="3" t="s">
        <v>21</v>
      </c>
      <c r="B37" s="251" t="str">
        <f>A28</f>
        <v>ABQ Warriors 16</v>
      </c>
      <c r="C37" s="252"/>
      <c r="D37" s="251" t="str">
        <f>A31</f>
        <v>NM Cactus 15/16 Black</v>
      </c>
      <c r="E37" s="252"/>
      <c r="F37" s="253" t="str">
        <f>A30</f>
        <v>ARVC 13N1 Adidas</v>
      </c>
      <c r="G37" s="253"/>
      <c r="I37" s="254" t="s">
        <v>110</v>
      </c>
      <c r="J37" s="254"/>
      <c r="K37" s="254"/>
      <c r="L37" s="254"/>
    </row>
    <row r="38" spans="1:12" ht="18" customHeight="1">
      <c r="A38" s="3" t="s">
        <v>24</v>
      </c>
      <c r="B38" s="251" t="str">
        <f>A29</f>
        <v>Amarillo Xtreme 15 Aftershock</v>
      </c>
      <c r="C38" s="252"/>
      <c r="D38" s="251" t="str">
        <f>A30</f>
        <v>ARVC 13N1 Adidas</v>
      </c>
      <c r="E38" s="252"/>
      <c r="F38" s="253" t="str">
        <f>A28</f>
        <v>ABQ Warriors 16</v>
      </c>
      <c r="G38" s="253"/>
      <c r="I38" s="254" t="s">
        <v>114</v>
      </c>
      <c r="J38" s="254"/>
      <c r="K38" s="254"/>
      <c r="L38" s="254"/>
    </row>
    <row r="39" spans="1:7" ht="18" customHeight="1">
      <c r="A39" s="3" t="s">
        <v>25</v>
      </c>
      <c r="B39" s="251" t="str">
        <f>A30</f>
        <v>ARVC 13N1 Adidas</v>
      </c>
      <c r="C39" s="252"/>
      <c r="D39" s="251" t="str">
        <f>A31</f>
        <v>NM Cactus 15/16 Black</v>
      </c>
      <c r="E39" s="252"/>
      <c r="F39" s="253" t="str">
        <f>A16</f>
        <v>Amarillo Xtreme 15 Aftershock</v>
      </c>
      <c r="G39" s="253"/>
    </row>
    <row r="40" spans="1:7" ht="18" customHeight="1">
      <c r="A40" s="3" t="s">
        <v>26</v>
      </c>
      <c r="B40" s="251" t="str">
        <f>A13</f>
        <v>ABQ Warriors 16</v>
      </c>
      <c r="C40" s="252"/>
      <c r="D40" s="251" t="str">
        <f>A29</f>
        <v>Amarillo Xtreme 15 Aftershock</v>
      </c>
      <c r="E40" s="252"/>
      <c r="F40" s="253" t="str">
        <f>A22</f>
        <v>NM Cactus 15/16 Black</v>
      </c>
      <c r="G40" s="253"/>
    </row>
    <row r="41" spans="8:9" ht="18" customHeight="1">
      <c r="H41" s="8"/>
      <c r="I41" s="8"/>
    </row>
    <row r="42" spans="1:9" ht="18" customHeight="1">
      <c r="A42" s="249"/>
      <c r="B42" s="249"/>
      <c r="C42" s="249"/>
      <c r="D42" s="249"/>
      <c r="E42" s="249"/>
      <c r="F42" s="249"/>
      <c r="G42" s="249"/>
      <c r="H42" s="249"/>
      <c r="I42" s="12"/>
    </row>
    <row r="43" spans="1:9" ht="18" customHeight="1">
      <c r="A43" s="250" t="s">
        <v>123</v>
      </c>
      <c r="B43" s="250"/>
      <c r="C43" s="250"/>
      <c r="D43" s="250"/>
      <c r="E43" s="250"/>
      <c r="F43" s="250"/>
      <c r="G43" s="250"/>
      <c r="H43" s="250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A16:A18"/>
    <mergeCell ref="A13:A15"/>
    <mergeCell ref="B28:C28"/>
    <mergeCell ref="D28:E28"/>
    <mergeCell ref="F28:G28"/>
    <mergeCell ref="B27:C27"/>
    <mergeCell ref="D27:E27"/>
    <mergeCell ref="F27:G27"/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Citibus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Mangum</dc:creator>
  <cp:keywords/>
  <dc:description/>
  <cp:lastModifiedBy>Brett Tyler</cp:lastModifiedBy>
  <cp:lastPrinted>2019-02-16T15:18:51Z</cp:lastPrinted>
  <dcterms:created xsi:type="dcterms:W3CDTF">2004-01-20T05:01:07Z</dcterms:created>
  <dcterms:modified xsi:type="dcterms:W3CDTF">2019-02-17T02:26:50Z</dcterms:modified>
  <cp:category/>
  <cp:version/>
  <cp:contentType/>
  <cp:contentStatus/>
</cp:coreProperties>
</file>