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40009_{CBD65AA0-A380-D746-87E3-E80B6EEBB472}" xr6:coauthVersionLast="45" xr6:coauthVersionMax="45" xr10:uidLastSave="{00000000-0000-0000-0000-000000000000}"/>
  <bookViews>
    <workbookView xWindow="100" yWindow="460" windowWidth="21660" windowHeight="17540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J28" i="159" s="1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I27" i="159" s="1"/>
  <c r="C18" i="159"/>
  <c r="B18" i="159"/>
  <c r="C17" i="159"/>
  <c r="B17" i="159"/>
  <c r="C16" i="159"/>
  <c r="J26" i="159" s="1"/>
  <c r="B16" i="159"/>
  <c r="I26" i="159" s="1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K28" i="246" s="1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J31" i="246" s="1"/>
  <c r="B22" i="246"/>
  <c r="I31" i="246" s="1"/>
  <c r="K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J32" i="246" s="1"/>
  <c r="B16" i="246"/>
  <c r="I29" i="246" s="1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K25" i="199" s="1"/>
  <c r="E21" i="199"/>
  <c r="D21" i="199"/>
  <c r="C21" i="199"/>
  <c r="B21" i="199"/>
  <c r="E20" i="199"/>
  <c r="D20" i="199"/>
  <c r="C20" i="199"/>
  <c r="B20" i="199"/>
  <c r="E19" i="199"/>
  <c r="D19" i="199"/>
  <c r="C19" i="199"/>
  <c r="J27" i="199" s="1"/>
  <c r="B19" i="199"/>
  <c r="I27" i="199"/>
  <c r="C18" i="199"/>
  <c r="B18" i="199"/>
  <c r="C17" i="199"/>
  <c r="B17" i="199"/>
  <c r="C16" i="199"/>
  <c r="J26" i="199" s="1"/>
  <c r="J28" i="199" s="1"/>
  <c r="B16" i="199"/>
  <c r="I26" i="199" s="1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K25" i="248" s="1"/>
  <c r="E21" i="248"/>
  <c r="D21" i="248"/>
  <c r="C21" i="248"/>
  <c r="B21" i="248"/>
  <c r="E20" i="248"/>
  <c r="D20" i="248"/>
  <c r="C20" i="248"/>
  <c r="B20" i="248"/>
  <c r="I27" i="248" s="1"/>
  <c r="E19" i="248"/>
  <c r="D19" i="248"/>
  <c r="C19" i="248"/>
  <c r="J27" i="248" s="1"/>
  <c r="B19" i="248"/>
  <c r="C18" i="248"/>
  <c r="B18" i="248"/>
  <c r="I26" i="248" s="1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J31" i="249" s="1"/>
  <c r="B22" i="249"/>
  <c r="I31" i="249" s="1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J28" i="244" s="1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J27" i="244" s="1"/>
  <c r="B19" i="244"/>
  <c r="I27" i="244"/>
  <c r="K27" i="244" s="1"/>
  <c r="C18" i="244"/>
  <c r="B18" i="244"/>
  <c r="C17" i="244"/>
  <c r="B17" i="244"/>
  <c r="C16" i="244"/>
  <c r="J26" i="244" s="1"/>
  <c r="B16" i="244"/>
  <c r="I26" i="244" s="1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K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J31" i="247" s="1"/>
  <c r="B22" i="247"/>
  <c r="I31" i="247" s="1"/>
  <c r="K31" i="247" s="1"/>
  <c r="E21" i="247"/>
  <c r="D21" i="247"/>
  <c r="C21" i="247"/>
  <c r="B21" i="247"/>
  <c r="E20" i="247"/>
  <c r="D20" i="247"/>
  <c r="C20" i="247"/>
  <c r="B20" i="247"/>
  <c r="E19" i="247"/>
  <c r="D19" i="247"/>
  <c r="C19" i="247"/>
  <c r="J30" i="247"/>
  <c r="B19" i="247"/>
  <c r="I30" i="247"/>
  <c r="K30" i="247" s="1"/>
  <c r="C18" i="247"/>
  <c r="B18" i="247"/>
  <c r="C17" i="247"/>
  <c r="B17" i="247"/>
  <c r="C16" i="247"/>
  <c r="J29" i="247" s="1"/>
  <c r="J32" i="247" s="1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K25" i="198"/>
  <c r="E21" i="198"/>
  <c r="D21" i="198"/>
  <c r="C21" i="198"/>
  <c r="B21" i="198"/>
  <c r="E20" i="198"/>
  <c r="D20" i="198"/>
  <c r="C20" i="198"/>
  <c r="B20" i="198"/>
  <c r="E19" i="198"/>
  <c r="D19" i="198"/>
  <c r="C19" i="198"/>
  <c r="J27" i="198" s="1"/>
  <c r="B19" i="198"/>
  <c r="I27" i="198" s="1"/>
  <c r="K27" i="198" s="1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J32" i="206" s="1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J31" i="206" s="1"/>
  <c r="B22" i="206"/>
  <c r="I31" i="206" s="1"/>
  <c r="E21" i="206"/>
  <c r="D21" i="206"/>
  <c r="C21" i="206"/>
  <c r="B21" i="206"/>
  <c r="E20" i="206"/>
  <c r="D20" i="206"/>
  <c r="C20" i="206"/>
  <c r="B20" i="206"/>
  <c r="E19" i="206"/>
  <c r="D19" i="206"/>
  <c r="C19" i="206"/>
  <c r="J30" i="206" s="1"/>
  <c r="B19" i="206"/>
  <c r="I30" i="206" s="1"/>
  <c r="K30" i="206" s="1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I28" i="158" s="1"/>
  <c r="K25" i="158"/>
  <c r="E21" i="158"/>
  <c r="D21" i="158"/>
  <c r="C21" i="158"/>
  <c r="B21" i="158"/>
  <c r="E20" i="158"/>
  <c r="D20" i="158"/>
  <c r="C20" i="158"/>
  <c r="B20" i="158"/>
  <c r="E19" i="158"/>
  <c r="D19" i="158"/>
  <c r="C19" i="158"/>
  <c r="J27" i="158" s="1"/>
  <c r="B19" i="158"/>
  <c r="I27" i="158" s="1"/>
  <c r="K27" i="158" s="1"/>
  <c r="C18" i="158"/>
  <c r="B18" i="158"/>
  <c r="C17" i="158"/>
  <c r="B17" i="158"/>
  <c r="C16" i="158"/>
  <c r="J26" i="158" s="1"/>
  <c r="J28" i="158" s="1"/>
  <c r="B16" i="158"/>
  <c r="I26" i="158"/>
  <c r="K26" i="158" s="1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K28" i="145" s="1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J31" i="145" s="1"/>
  <c r="B22" i="145"/>
  <c r="I31" i="145" s="1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K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J31" i="146" s="1"/>
  <c r="B22" i="146"/>
  <c r="I31" i="146" s="1"/>
  <c r="K31" i="146" s="1"/>
  <c r="E21" i="146"/>
  <c r="D21" i="146"/>
  <c r="C21" i="146"/>
  <c r="B21" i="146"/>
  <c r="E20" i="146"/>
  <c r="D20" i="146"/>
  <c r="C20" i="146"/>
  <c r="J30" i="146" s="1"/>
  <c r="B20" i="146"/>
  <c r="E19" i="146"/>
  <c r="D19" i="146"/>
  <c r="C19" i="146"/>
  <c r="B19" i="146"/>
  <c r="I30" i="146" s="1"/>
  <c r="K30" i="146" s="1"/>
  <c r="C18" i="146"/>
  <c r="B18" i="146"/>
  <c r="C17" i="146"/>
  <c r="B17" i="146"/>
  <c r="C16" i="146"/>
  <c r="J29" i="146" s="1"/>
  <c r="J32" i="146" s="1"/>
  <c r="B16" i="146"/>
  <c r="I29" i="146" s="1"/>
  <c r="A2" i="146"/>
  <c r="A1" i="146"/>
  <c r="K28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J32" i="211" s="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I31" i="211" s="1"/>
  <c r="K31" i="211" s="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J30" i="211" s="1"/>
  <c r="B19" i="211"/>
  <c r="I30" i="211" s="1"/>
  <c r="K30" i="211" s="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K28" i="208" s="1"/>
  <c r="K32" i="208" s="1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J31" i="208"/>
  <c r="B22" i="208"/>
  <c r="E21" i="208"/>
  <c r="D21" i="208"/>
  <c r="C21" i="208"/>
  <c r="B21" i="208"/>
  <c r="E20" i="208"/>
  <c r="D20" i="208"/>
  <c r="C20" i="208"/>
  <c r="J30" i="208" s="1"/>
  <c r="B20" i="208"/>
  <c r="E19" i="208"/>
  <c r="D19" i="208"/>
  <c r="C19" i="208"/>
  <c r="B19" i="208"/>
  <c r="I30" i="208" s="1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J31" i="205" s="1"/>
  <c r="K31" i="205" s="1"/>
  <c r="B22" i="205"/>
  <c r="I31" i="205"/>
  <c r="E21" i="205"/>
  <c r="D21" i="205"/>
  <c r="C21" i="205"/>
  <c r="B21" i="205"/>
  <c r="E20" i="205"/>
  <c r="D20" i="205"/>
  <c r="C20" i="205"/>
  <c r="B20" i="205"/>
  <c r="E19" i="205"/>
  <c r="D19" i="205"/>
  <c r="C19" i="205"/>
  <c r="J30" i="205" s="1"/>
  <c r="B19" i="205"/>
  <c r="I30" i="205" s="1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K28" i="148" s="1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J31" i="148" s="1"/>
  <c r="B22" i="148"/>
  <c r="I31" i="148" s="1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J29" i="148" s="1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J31" i="147"/>
  <c r="B22" i="147"/>
  <c r="I31" i="147"/>
  <c r="K31" i="147" s="1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J29" i="147" s="1"/>
  <c r="B18" i="147"/>
  <c r="C17" i="147"/>
  <c r="B17" i="147"/>
  <c r="C16" i="147"/>
  <c r="B16" i="147"/>
  <c r="I29" i="147" s="1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J31" i="188" s="1"/>
  <c r="B23" i="188"/>
  <c r="G22" i="188"/>
  <c r="F22" i="188"/>
  <c r="E22" i="188"/>
  <c r="D22" i="188"/>
  <c r="C22" i="188"/>
  <c r="B22" i="188"/>
  <c r="I31" i="188" s="1"/>
  <c r="K31" i="188" s="1"/>
  <c r="E21" i="188"/>
  <c r="D21" i="188"/>
  <c r="C21" i="188"/>
  <c r="B21" i="188"/>
  <c r="E20" i="188"/>
  <c r="D20" i="188"/>
  <c r="C20" i="188"/>
  <c r="B20" i="188"/>
  <c r="E19" i="188"/>
  <c r="D19" i="188"/>
  <c r="C19" i="188"/>
  <c r="B19" i="188"/>
  <c r="C18" i="188"/>
  <c r="J29" i="188" s="1"/>
  <c r="J32" i="188" s="1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J31" i="160" s="1"/>
  <c r="B23" i="160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J29" i="160" s="1"/>
  <c r="B16" i="160"/>
  <c r="I29" i="160"/>
  <c r="B5" i="160"/>
  <c r="A2" i="160"/>
  <c r="A1" i="160"/>
  <c r="K28" i="188"/>
  <c r="K28" i="147"/>
  <c r="I31" i="160"/>
  <c r="I29" i="188"/>
  <c r="K29" i="188" s="1"/>
  <c r="I32" i="208"/>
  <c r="J29" i="205"/>
  <c r="J32" i="205" s="1"/>
  <c r="K28" i="205"/>
  <c r="J29" i="208"/>
  <c r="I31" i="208"/>
  <c r="K31" i="208" s="1"/>
  <c r="J31" i="211"/>
  <c r="K29" i="208"/>
  <c r="J32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K28" i="249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A27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A2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K25" i="159" l="1"/>
  <c r="J27" i="159"/>
  <c r="K27" i="159" s="1"/>
  <c r="I30" i="148"/>
  <c r="J32" i="148"/>
  <c r="J30" i="148"/>
  <c r="I30" i="147"/>
  <c r="J30" i="147"/>
  <c r="J32" i="147"/>
  <c r="I30" i="160"/>
  <c r="J32" i="160"/>
  <c r="K28" i="160"/>
  <c r="J30" i="160"/>
  <c r="K30" i="160" s="1"/>
  <c r="I30" i="188"/>
  <c r="K32" i="188"/>
  <c r="J30" i="188"/>
  <c r="K30" i="188" s="1"/>
  <c r="J30" i="249"/>
  <c r="K30" i="249"/>
  <c r="K31" i="145"/>
  <c r="I32" i="206"/>
  <c r="K29" i="206"/>
  <c r="K31" i="206"/>
  <c r="K27" i="248"/>
  <c r="K27" i="199"/>
  <c r="B37" i="205"/>
  <c r="B35" i="205"/>
  <c r="F38" i="205"/>
  <c r="F37" i="208"/>
  <c r="B39" i="208"/>
  <c r="D38" i="208"/>
  <c r="D35" i="208"/>
  <c r="K31" i="249"/>
  <c r="B35" i="246"/>
  <c r="B37" i="246"/>
  <c r="F38" i="246"/>
  <c r="K31" i="160"/>
  <c r="K30" i="205"/>
  <c r="D37" i="208"/>
  <c r="D39" i="208"/>
  <c r="I28" i="248"/>
  <c r="K26" i="248"/>
  <c r="K28" i="248" s="1"/>
  <c r="K26" i="199"/>
  <c r="I28" i="199"/>
  <c r="B37" i="188"/>
  <c r="F38" i="188"/>
  <c r="B35" i="188"/>
  <c r="I32" i="146"/>
  <c r="K29" i="146"/>
  <c r="K32" i="146" s="1"/>
  <c r="I32" i="249"/>
  <c r="K29" i="249"/>
  <c r="K32" i="249" s="1"/>
  <c r="K29" i="246"/>
  <c r="I32" i="246"/>
  <c r="K29" i="205"/>
  <c r="K32" i="205" s="1"/>
  <c r="I32" i="205"/>
  <c r="I28" i="244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8" i="158"/>
  <c r="K28" i="199"/>
  <c r="K26" i="159"/>
  <c r="I28" i="159"/>
  <c r="K32" i="160"/>
  <c r="I32" i="148"/>
  <c r="K29" i="148"/>
  <c r="K32" i="148" s="1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K32" i="147" s="1"/>
  <c r="D40" i="147"/>
  <c r="B38" i="147"/>
  <c r="I32" i="211"/>
  <c r="K29" i="211"/>
  <c r="K29" i="247"/>
  <c r="K32" i="247" s="1"/>
  <c r="I32" i="247"/>
  <c r="K29" i="160"/>
  <c r="K31" i="148"/>
  <c r="K30" i="208"/>
  <c r="D40" i="146"/>
  <c r="B38" i="146"/>
  <c r="K29" i="145"/>
  <c r="K32" i="145" s="1"/>
  <c r="I32" i="145"/>
  <c r="D35" i="247"/>
  <c r="F37" i="247"/>
  <c r="B39" i="247"/>
  <c r="D38" i="247"/>
  <c r="K32" i="246"/>
  <c r="K28" i="159"/>
  <c r="B38" i="206"/>
  <c r="K28" i="211"/>
  <c r="K32" i="211" s="1"/>
  <c r="J32" i="145"/>
  <c r="D37" i="147"/>
  <c r="D40" i="188"/>
  <c r="I32" i="160"/>
  <c r="K28" i="206"/>
  <c r="K32" i="206" s="1"/>
  <c r="F30" i="195"/>
  <c r="I32" i="188"/>
  <c r="F33" i="159"/>
  <c r="B37" i="147"/>
  <c r="D40" i="205"/>
  <c r="B35" i="146"/>
  <c r="K25" i="244"/>
  <c r="F38" i="147"/>
  <c r="F38" i="146"/>
  <c r="K30" i="148" l="1"/>
  <c r="K30" i="147"/>
  <c r="K28" i="244"/>
</calcChain>
</file>

<file path=xl/sharedStrings.xml><?xml version="1.0" encoding="utf-8"?>
<sst xmlns="http://schemas.openxmlformats.org/spreadsheetml/2006/main" count="1129" uniqueCount="294">
  <si>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</si>
  <si>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</si>
  <si>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</si>
  <si>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</si>
  <si>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</si>
  <si>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</si>
  <si>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</si>
  <si>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</si>
  <si>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</si>
  <si>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</si>
  <si>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</si>
  <si>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</si>
  <si>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</si>
  <si>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</si>
  <si>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</si>
  <si>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</si>
  <si>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</si>
  <si>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</si>
  <si>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</si>
  <si>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</si>
  <si>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</si>
  <si>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</si>
  <si>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</si>
  <si>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</si>
  <si>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</si>
  <si>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</si>
  <si>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</si>
  <si>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</si>
  <si>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</si>
  <si>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</si>
  <si>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</si>
  <si>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</si>
  <si>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</si>
  <si>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</si>
  <si>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C2</t>
  </si>
  <si>
    <t>D1</t>
  </si>
  <si>
    <t>C1</t>
  </si>
  <si>
    <t>D2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</si>
  <si>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</si>
  <si>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</si>
  <si>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</si>
  <si>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</si>
  <si>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</si>
  <si>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</si>
  <si>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</si>
  <si>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</si>
  <si>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</si>
  <si>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</si>
  <si>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</si>
  <si>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</si>
  <si>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</si>
  <si>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</si>
  <si>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</si>
  <si>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</si>
  <si>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</si>
  <si>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</si>
  <si>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</si>
  <si>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</si>
  <si>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</si>
  <si>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</si>
  <si>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</si>
  <si>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</si>
  <si>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</si>
  <si>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</si>
  <si>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</si>
  <si>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</si>
  <si>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</si>
  <si>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</si>
  <si>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</si>
  <si>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</si>
  <si>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D2 refs</t>
  </si>
  <si>
    <t>C2 refs</t>
  </si>
  <si>
    <t>loser M12 refs</t>
  </si>
  <si>
    <t>BRONZE &amp; CONSOLATION Brackets</t>
  </si>
  <si>
    <t>D3</t>
  </si>
  <si>
    <t>C3</t>
  </si>
  <si>
    <t>D4</t>
  </si>
  <si>
    <t>C4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</si>
  <si>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</si>
  <si>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</si>
  <si>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</si>
  <si>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</si>
  <si>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</si>
  <si>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</si>
  <si>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</si>
  <si>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</si>
  <si>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</si>
  <si>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</si>
  <si>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</si>
  <si>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</si>
  <si>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C4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</si>
  <si>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</si>
  <si>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</si>
  <si>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</si>
  <si>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</si>
  <si>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</si>
  <si>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</si>
  <si>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</si>
  <si>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</si>
  <si>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</si>
  <si>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</si>
  <si>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</si>
  <si>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</si>
  <si>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</si>
  <si>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</si>
  <si>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</si>
  <si>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</si>
  <si>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</si>
  <si>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</si>
  <si>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</si>
  <si>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</si>
  <si>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</si>
  <si>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</si>
  <si>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</si>
  <si>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</si>
  <si>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</si>
  <si>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</si>
  <si>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</si>
  <si>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</si>
  <si>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</si>
  <si>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</si>
  <si>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</si>
  <si>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</si>
  <si>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</si>
  <si>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</si>
  <si>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</si>
  <si>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</si>
  <si>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</si>
  <si>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</si>
  <si>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</si>
  <si>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</si>
  <si>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</si>
  <si>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</si>
  <si>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</si>
  <si>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</si>
  <si>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</si>
  <si>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</si>
  <si>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</si>
  <si>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</si>
  <si>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</si>
  <si>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</si>
  <si>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</si>
  <si>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</si>
  <si>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</si>
  <si>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</si>
  <si>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</si>
  <si>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</si>
  <si>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</si>
  <si>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</si>
  <si>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</si>
  <si>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</si>
  <si>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</si>
  <si>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</si>
  <si>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</si>
  <si>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</si>
  <si>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</si>
  <si>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</si>
  <si>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</si>
  <si>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</si>
  <si>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</si>
  <si>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</si>
  <si>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</si>
  <si>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</si>
  <si>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</si>
  <si>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</si>
  <si>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</si>
  <si>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</si>
  <si>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</si>
  <si>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</si>
  <si>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</si>
  <si>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</si>
  <si>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</si>
  <si>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</si>
  <si>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</si>
  <si>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</si>
  <si>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</si>
  <si>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</si>
  <si>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</si>
  <si>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</si>
  <si>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</si>
  <si>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</si>
  <si>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</si>
  <si>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</si>
  <si>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</si>
  <si>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</si>
  <si>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</si>
  <si>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</si>
  <si>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</si>
  <si>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</si>
  <si>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</si>
  <si>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</si>
  <si>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</si>
  <si>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</si>
  <si>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</si>
  <si>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</si>
  <si>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</si>
  <si>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</si>
  <si>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</si>
  <si>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</si>
  <si>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</si>
  <si>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</si>
  <si>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</si>
  <si>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</si>
  <si>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</si>
  <si>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</si>
  <si>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</si>
  <si>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</si>
  <si>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</si>
  <si>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</si>
  <si>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</si>
  <si>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</si>
  <si>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</si>
  <si>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</si>
  <si>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</si>
  <si>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</si>
  <si>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</si>
  <si>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</si>
  <si>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</si>
  <si>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</si>
  <si>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</si>
  <si>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</si>
  <si>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</si>
  <si>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</si>
  <si>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</si>
  <si>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</si>
  <si>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</si>
  <si>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</si>
  <si>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</si>
  <si>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</si>
  <si>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</si>
  <si>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D4 refs</t>
  </si>
  <si>
    <t>M9) 10:00 AM</t>
  </si>
  <si>
    <t>G2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</si>
  <si>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</si>
  <si>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</si>
  <si>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</si>
  <si>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</si>
  <si>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</si>
  <si>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</si>
  <si>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</si>
  <si>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</si>
  <si>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</si>
  <si>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</si>
  <si>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</si>
  <si>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</si>
  <si>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B2 refs</t>
  </si>
  <si>
    <t>M13) 12:00 PM</t>
  </si>
  <si>
    <t>M16) 1:00 PM</t>
  </si>
  <si>
    <t>G1</t>
  </si>
  <si>
    <t>M11) 11:00 AM</t>
  </si>
  <si>
    <t>M8) 10:00 AM</t>
  </si>
  <si>
    <t>M5) 9:00 AM</t>
  </si>
  <si>
    <t>G4</t>
  </si>
  <si>
    <t>G3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</si>
  <si>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</si>
  <si>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</si>
  <si>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</si>
  <si>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</si>
  <si>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</si>
  <si>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</si>
  <si>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</si>
  <si>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</si>
  <si>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</si>
  <si>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</si>
  <si>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</si>
  <si>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</si>
  <si>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B1 refs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</si>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</sst>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34" xfId="1" applyBorder="1" applyAlignment="1">
      <alignment horizontal="center" vertic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5" fillId="0" borderId="4" xfId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1" t="s">
        <v>139</v>
      </c>
      <c r="B1" s="341"/>
      <c r="C1" s="341"/>
      <c r="D1" s="341"/>
    </row>
    <row r="2" spans="1:4" s="4" customFormat="1" ht="18" x14ac:dyDescent="0.2">
      <c r="A2" s="342" t="s">
        <v>151</v>
      </c>
      <c r="B2" s="342"/>
      <c r="C2" s="342"/>
      <c r="D2" s="342"/>
    </row>
    <row r="3" spans="1:4" s="4" customFormat="1" ht="18" x14ac:dyDescent="0.2">
      <c r="A3" s="343" t="s">
        <v>93</v>
      </c>
      <c r="B3" s="343"/>
      <c r="C3" s="343"/>
      <c r="D3" s="343"/>
    </row>
    <row r="4" spans="1:4" s="4" customFormat="1" ht="18" x14ac:dyDescent="0.2">
      <c r="A4" s="344" t="s">
        <v>283</v>
      </c>
      <c r="B4" s="344"/>
      <c r="C4" s="344"/>
      <c r="D4" s="344"/>
    </row>
    <row r="5" spans="1:4" s="4" customFormat="1" ht="18" x14ac:dyDescent="0.2">
      <c r="A5" s="345" t="s">
        <v>284</v>
      </c>
      <c r="B5" s="345"/>
      <c r="C5" s="345"/>
      <c r="D5" s="345"/>
    </row>
    <row r="6" spans="1:4" s="4" customFormat="1" ht="18" x14ac:dyDescent="0.2">
      <c r="A6" s="24" t="s">
        <v>93</v>
      </c>
      <c r="B6" s="24" t="s">
        <v>93</v>
      </c>
      <c r="C6" s="24" t="s">
        <v>93</v>
      </c>
      <c r="D6" s="24"/>
    </row>
    <row r="7" spans="1:4" s="4" customFormat="1" ht="15" customHeight="1" x14ac:dyDescent="0.2">
      <c r="A7" s="346" t="s">
        <v>285</v>
      </c>
      <c r="B7" s="347"/>
      <c r="C7" s="347"/>
      <c r="D7" s="347"/>
    </row>
    <row r="8" spans="1:4" s="4" customFormat="1" ht="18" x14ac:dyDescent="0.2">
      <c r="A8" s="348" t="s">
        <v>286</v>
      </c>
      <c r="B8" s="348"/>
      <c r="C8" s="348"/>
      <c r="D8" s="348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93</v>
      </c>
    </row>
    <row r="11" spans="1:4" ht="18" x14ac:dyDescent="0.2">
      <c r="A11" s="340" t="s">
        <v>152</v>
      </c>
      <c r="B11" s="340"/>
      <c r="C11" s="340"/>
      <c r="D11" s="340"/>
    </row>
    <row r="12" spans="1:4" ht="15" customHeight="1" x14ac:dyDescent="0.2">
      <c r="B12" s="30" t="s">
        <v>92</v>
      </c>
      <c r="C12" s="34" t="s">
        <v>91</v>
      </c>
    </row>
    <row r="13" spans="1:4" s="27" customFormat="1" ht="15" customHeight="1" x14ac:dyDescent="0.15">
      <c r="B13" s="122" t="s">
        <v>263</v>
      </c>
      <c r="C13" s="120" t="s">
        <v>263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156</v>
      </c>
      <c r="C15" s="121" t="s">
        <v>158</v>
      </c>
    </row>
    <row r="16" spans="1:4" s="27" customFormat="1" ht="15" customHeight="1" x14ac:dyDescent="0.15">
      <c r="B16" s="123" t="s">
        <v>157</v>
      </c>
      <c r="C16" s="121" t="s">
        <v>159</v>
      </c>
    </row>
    <row r="17" spans="1:4" s="27" customFormat="1" ht="15" customHeight="1" x14ac:dyDescent="0.15">
      <c r="B17" s="123" t="s">
        <v>160</v>
      </c>
      <c r="C17" s="121" t="s">
        <v>119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0" t="s">
        <v>153</v>
      </c>
      <c r="B19" s="340"/>
      <c r="C19" s="340"/>
      <c r="D19" s="340"/>
    </row>
    <row r="20" spans="1:4" ht="15" customHeight="1" x14ac:dyDescent="0.2">
      <c r="A20" s="30" t="s">
        <v>92</v>
      </c>
      <c r="B20" s="30" t="s">
        <v>92</v>
      </c>
      <c r="C20" s="34" t="s">
        <v>91</v>
      </c>
      <c r="D20" s="19"/>
    </row>
    <row r="21" spans="1:4" ht="15" customHeight="1" x14ac:dyDescent="0.15">
      <c r="A21" s="122" t="s">
        <v>264</v>
      </c>
      <c r="B21" s="122" t="s">
        <v>265</v>
      </c>
      <c r="C21" s="120" t="s">
        <v>264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162</v>
      </c>
      <c r="B23" s="123" t="s">
        <v>163</v>
      </c>
      <c r="C23" s="121" t="s">
        <v>120</v>
      </c>
      <c r="D23" s="19"/>
    </row>
    <row r="24" spans="1:4" ht="15" customHeight="1" x14ac:dyDescent="0.15">
      <c r="A24" s="123" t="s">
        <v>170</v>
      </c>
      <c r="B24" s="123" t="s">
        <v>161</v>
      </c>
      <c r="C24" s="121" t="s">
        <v>171</v>
      </c>
      <c r="D24" s="19"/>
    </row>
    <row r="25" spans="1:4" ht="15" customHeight="1" x14ac:dyDescent="0.15">
      <c r="A25" s="123" t="s">
        <v>169</v>
      </c>
      <c r="B25" s="123" t="s">
        <v>167</v>
      </c>
      <c r="C25" s="121" t="s">
        <v>168</v>
      </c>
      <c r="D25" s="19"/>
    </row>
    <row r="26" spans="1:4" ht="15" customHeight="1" x14ac:dyDescent="0.15">
      <c r="A26" s="123" t="s">
        <v>165</v>
      </c>
      <c r="B26" s="123" t="s">
        <v>164</v>
      </c>
      <c r="C26" s="121" t="s">
        <v>166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0" t="s">
        <v>106</v>
      </c>
      <c r="B28" s="340"/>
      <c r="C28" s="340"/>
      <c r="D28" s="340"/>
    </row>
    <row r="29" spans="1:4" ht="15" customHeight="1" x14ac:dyDescent="0.2">
      <c r="A29" s="30" t="s">
        <v>92</v>
      </c>
      <c r="B29" s="30" t="s">
        <v>92</v>
      </c>
      <c r="C29" s="34" t="s">
        <v>91</v>
      </c>
      <c r="D29" s="34" t="s">
        <v>91</v>
      </c>
    </row>
    <row r="30" spans="1:4" ht="15" customHeight="1" x14ac:dyDescent="0.15">
      <c r="A30" s="122" t="s">
        <v>257</v>
      </c>
      <c r="B30" s="122" t="s">
        <v>258</v>
      </c>
      <c r="C30" s="120" t="s">
        <v>257</v>
      </c>
      <c r="D30" s="120" t="s">
        <v>258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172</v>
      </c>
      <c r="B32" s="123" t="s">
        <v>173</v>
      </c>
      <c r="C32" s="121" t="s">
        <v>175</v>
      </c>
      <c r="D32" s="121" t="s">
        <v>174</v>
      </c>
    </row>
    <row r="33" spans="1:4" ht="15" customHeight="1" x14ac:dyDescent="0.15">
      <c r="A33" s="123" t="s">
        <v>179</v>
      </c>
      <c r="B33" s="123" t="s">
        <v>178</v>
      </c>
      <c r="C33" s="121" t="s">
        <v>177</v>
      </c>
      <c r="D33" s="121" t="s">
        <v>176</v>
      </c>
    </row>
    <row r="34" spans="1:4" ht="15" customHeight="1" x14ac:dyDescent="0.15">
      <c r="A34" s="123" t="s">
        <v>180</v>
      </c>
      <c r="B34" s="123" t="s">
        <v>181</v>
      </c>
      <c r="C34" s="121" t="s">
        <v>125</v>
      </c>
      <c r="D34" s="121" t="s">
        <v>144</v>
      </c>
    </row>
    <row r="35" spans="1:4" ht="15" customHeight="1" x14ac:dyDescent="0.15">
      <c r="A35" s="123" t="s">
        <v>184</v>
      </c>
      <c r="B35" s="123" t="s">
        <v>182</v>
      </c>
      <c r="C35" s="121" t="s">
        <v>183</v>
      </c>
      <c r="D35" s="121" t="s">
        <v>124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0" t="s">
        <v>123</v>
      </c>
      <c r="B37" s="340"/>
      <c r="C37" s="340"/>
      <c r="D37" s="340"/>
    </row>
    <row r="38" spans="1:4" ht="16" x14ac:dyDescent="0.2">
      <c r="A38" s="30" t="s">
        <v>92</v>
      </c>
      <c r="B38" s="34" t="s">
        <v>91</v>
      </c>
      <c r="C38" s="34" t="s">
        <v>91</v>
      </c>
      <c r="D38" s="34" t="s">
        <v>91</v>
      </c>
    </row>
    <row r="39" spans="1:4" ht="15" customHeight="1" x14ac:dyDescent="0.15">
      <c r="A39" s="122" t="s">
        <v>260</v>
      </c>
      <c r="B39" s="120" t="s">
        <v>260</v>
      </c>
      <c r="C39" s="120" t="s">
        <v>261</v>
      </c>
      <c r="D39" s="120" t="s">
        <v>262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127</v>
      </c>
      <c r="B41" s="121" t="s">
        <v>185</v>
      </c>
      <c r="C41" s="121" t="s">
        <v>186</v>
      </c>
      <c r="D41" s="121" t="s">
        <v>187</v>
      </c>
    </row>
    <row r="42" spans="1:4" ht="15" customHeight="1" x14ac:dyDescent="0.15">
      <c r="A42" s="123" t="s">
        <v>194</v>
      </c>
      <c r="B42" s="121" t="s">
        <v>195</v>
      </c>
      <c r="C42" s="121" t="s">
        <v>126</v>
      </c>
      <c r="D42" s="121" t="s">
        <v>193</v>
      </c>
    </row>
    <row r="43" spans="1:4" ht="15" customHeight="1" x14ac:dyDescent="0.15">
      <c r="A43" s="123" t="s">
        <v>199</v>
      </c>
      <c r="B43" s="121" t="s">
        <v>196</v>
      </c>
      <c r="C43" s="121" t="s">
        <v>197</v>
      </c>
      <c r="D43" s="121" t="s">
        <v>198</v>
      </c>
    </row>
    <row r="44" spans="1:4" ht="15" customHeight="1" x14ac:dyDescent="0.15">
      <c r="A44" s="118"/>
      <c r="B44" s="118"/>
      <c r="C44" s="121" t="s">
        <v>205</v>
      </c>
      <c r="D44" s="121" t="s">
        <v>203</v>
      </c>
    </row>
    <row r="46" spans="1:4" ht="15" customHeight="1" x14ac:dyDescent="0.2">
      <c r="A46" s="30" t="s">
        <v>92</v>
      </c>
      <c r="B46" s="30" t="s">
        <v>92</v>
      </c>
      <c r="C46" s="34" t="s">
        <v>91</v>
      </c>
    </row>
    <row r="47" spans="1:4" ht="15" customHeight="1" x14ac:dyDescent="0.15">
      <c r="A47" s="122" t="s">
        <v>261</v>
      </c>
      <c r="B47" s="122" t="s">
        <v>262</v>
      </c>
      <c r="C47" s="120" t="s">
        <v>265</v>
      </c>
    </row>
    <row r="48" spans="1:4" ht="15" customHeight="1" x14ac:dyDescent="0.15">
      <c r="A48" s="26" t="s">
        <v>78</v>
      </c>
      <c r="B48" s="26" t="s">
        <v>94</v>
      </c>
      <c r="C48" s="35" t="s">
        <v>154</v>
      </c>
    </row>
    <row r="49" spans="1:4" ht="15" customHeight="1" x14ac:dyDescent="0.15">
      <c r="A49" s="123" t="s">
        <v>188</v>
      </c>
      <c r="B49" s="123" t="s">
        <v>146</v>
      </c>
      <c r="C49" s="121" t="s">
        <v>189</v>
      </c>
    </row>
    <row r="50" spans="1:4" ht="15" customHeight="1" x14ac:dyDescent="0.15">
      <c r="A50" s="123" t="s">
        <v>192</v>
      </c>
      <c r="B50" s="123" t="s">
        <v>191</v>
      </c>
      <c r="C50" s="121" t="s">
        <v>190</v>
      </c>
    </row>
    <row r="51" spans="1:4" ht="15" customHeight="1" x14ac:dyDescent="0.15">
      <c r="A51" s="123" t="s">
        <v>200</v>
      </c>
      <c r="B51" s="123" t="s">
        <v>129</v>
      </c>
      <c r="C51" s="121" t="s">
        <v>201</v>
      </c>
    </row>
    <row r="52" spans="1:4" ht="15" customHeight="1" x14ac:dyDescent="0.15">
      <c r="A52" s="123" t="s">
        <v>204</v>
      </c>
      <c r="B52" s="123" t="s">
        <v>202</v>
      </c>
      <c r="C52" s="121" t="s">
        <v>128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0" t="s">
        <v>105</v>
      </c>
      <c r="B54" s="340"/>
      <c r="C54" s="340"/>
      <c r="D54" s="340"/>
    </row>
    <row r="55" spans="1:4" ht="15" customHeight="1" x14ac:dyDescent="0.2">
      <c r="A55" s="30" t="s">
        <v>92</v>
      </c>
      <c r="B55" s="30" t="s">
        <v>92</v>
      </c>
      <c r="C55" s="34" t="s">
        <v>91</v>
      </c>
      <c r="D55" s="19"/>
    </row>
    <row r="56" spans="1:4" ht="15" customHeight="1" x14ac:dyDescent="0.15">
      <c r="A56" s="122" t="s">
        <v>259</v>
      </c>
      <c r="B56" s="122" t="s">
        <v>145</v>
      </c>
      <c r="C56" s="120" t="s">
        <v>259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206</v>
      </c>
      <c r="B58" s="123" t="s">
        <v>208</v>
      </c>
      <c r="C58" s="121" t="s">
        <v>207</v>
      </c>
      <c r="D58" s="19"/>
    </row>
    <row r="59" spans="1:4" ht="15" customHeight="1" x14ac:dyDescent="0.15">
      <c r="A59" s="123" t="s">
        <v>211</v>
      </c>
      <c r="B59" s="123" t="s">
        <v>209</v>
      </c>
      <c r="C59" s="121" t="s">
        <v>210</v>
      </c>
      <c r="D59" s="19"/>
    </row>
    <row r="60" spans="1:4" ht="15" customHeight="1" x14ac:dyDescent="0.15">
      <c r="A60" s="123" t="s">
        <v>212</v>
      </c>
      <c r="B60" s="123" t="s">
        <v>214</v>
      </c>
      <c r="C60" s="121" t="s">
        <v>213</v>
      </c>
      <c r="D60" s="19"/>
    </row>
    <row r="61" spans="1:4" ht="15" customHeight="1" x14ac:dyDescent="0.15">
      <c r="A61" s="331"/>
      <c r="B61" s="331"/>
      <c r="C61" s="121" t="s">
        <v>215</v>
      </c>
    </row>
  </sheetData>
  <mergeCells count="12">
    <mergeCell ref="A7:D7"/>
    <mergeCell ref="A8:D8"/>
    <mergeCell ref="A54:D54"/>
    <mergeCell ref="A28:D28"/>
    <mergeCell ref="A37:D37"/>
    <mergeCell ref="A19:D19"/>
    <mergeCell ref="A1:D1"/>
    <mergeCell ref="A2:D2"/>
    <mergeCell ref="A11:D11"/>
    <mergeCell ref="A3:D3"/>
    <mergeCell ref="A4:D4"/>
    <mergeCell ref="A5:D5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E3VB 16 Blue</v>
      </c>
      <c r="C12" s="407"/>
      <c r="D12" s="384" t="str">
        <f>A16</f>
        <v>EP True Grit DO 14</v>
      </c>
      <c r="E12" s="385"/>
      <c r="F12" s="384" t="str">
        <f>A19</f>
        <v>SF Storm 152 Avalanche</v>
      </c>
      <c r="G12" s="385"/>
      <c r="H12" s="409" t="str">
        <f>A22</f>
        <v>SC Scorchers 15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Pools!A32</f>
        <v>E3VB 16 Blue</v>
      </c>
      <c r="B13" s="401"/>
      <c r="C13" s="402"/>
      <c r="D13" s="40"/>
      <c r="E13" s="40"/>
      <c r="F13" s="40"/>
      <c r="G13" s="40"/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/>
      <c r="G14" s="40"/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Pools!A34</f>
        <v>SF Storm 152 Avalanche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Pools!A35</f>
        <v>SC Scorchers 15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90"/>
      <c r="C28" s="391"/>
      <c r="D28" s="390"/>
      <c r="E28" s="391"/>
      <c r="F28" s="390"/>
      <c r="G28" s="391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DO 14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90"/>
      <c r="C30" s="391"/>
      <c r="D30" s="390"/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0</v>
      </c>
      <c r="C32" s="410"/>
      <c r="D32" s="410">
        <f>SUM(D28:E31)</f>
        <v>0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E3VB 16 Blue</v>
      </c>
      <c r="C35" s="385"/>
      <c r="D35" s="384" t="str">
        <f>A30</f>
        <v>SF Storm 152 Avalanche</v>
      </c>
      <c r="E35" s="385"/>
      <c r="F35" s="386" t="str">
        <f>A16</f>
        <v>EP True Grit DO 14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EP True Grit DO 14</v>
      </c>
      <c r="C36" s="385"/>
      <c r="D36" s="384" t="str">
        <f>A22</f>
        <v>SC Scorchers 15</v>
      </c>
      <c r="E36" s="385"/>
      <c r="F36" s="386" t="str">
        <f>A13</f>
        <v>E3VB 16 Blue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E3VB 16 Blue</v>
      </c>
      <c r="C37" s="385"/>
      <c r="D37" s="384" t="str">
        <f>A31</f>
        <v>SC Scorchers 15</v>
      </c>
      <c r="E37" s="385"/>
      <c r="F37" s="386" t="str">
        <f>A30</f>
        <v>SF Storm 152 Avalanche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EP True Grit DO 14</v>
      </c>
      <c r="C38" s="385"/>
      <c r="D38" s="384" t="str">
        <f>A30</f>
        <v>SF Storm 152 Avalanche</v>
      </c>
      <c r="E38" s="385"/>
      <c r="F38" s="386" t="str">
        <f>A28</f>
        <v>E3VB 16 Blue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SF Storm 152 Avalanche</v>
      </c>
      <c r="C39" s="385"/>
      <c r="D39" s="384" t="str">
        <f>A31</f>
        <v>SC Scorchers 15</v>
      </c>
      <c r="E39" s="385"/>
      <c r="F39" s="386" t="str">
        <f>A16</f>
        <v>EP True Grit DO 14</v>
      </c>
      <c r="G39" s="386"/>
    </row>
    <row r="40" spans="1:12" ht="18" customHeight="1" x14ac:dyDescent="0.15">
      <c r="A40" s="3" t="s">
        <v>26</v>
      </c>
      <c r="B40" s="384" t="str">
        <f>A13</f>
        <v>E3VB 16 Blue</v>
      </c>
      <c r="C40" s="385"/>
      <c r="D40" s="384" t="str">
        <f>A29</f>
        <v>EP True Grit DO 14</v>
      </c>
      <c r="E40" s="385"/>
      <c r="F40" s="386" t="str">
        <f>A22</f>
        <v>SC Scorchers 15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D35:E35"/>
    <mergeCell ref="F35:G35"/>
    <mergeCell ref="I35:L35"/>
    <mergeCell ref="B36:C36"/>
    <mergeCell ref="D36:E36"/>
    <mergeCell ref="F36:G36"/>
    <mergeCell ref="B35:C35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I26:J26"/>
    <mergeCell ref="B29:C29"/>
    <mergeCell ref="D29:E29"/>
    <mergeCell ref="F29:G29"/>
    <mergeCell ref="J16:J18"/>
    <mergeCell ref="F26:H26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B12:C12"/>
    <mergeCell ref="D12:E12"/>
    <mergeCell ref="F12:G12"/>
    <mergeCell ref="F27:G27"/>
    <mergeCell ref="B28:C28"/>
    <mergeCell ref="D28:E28"/>
    <mergeCell ref="B26:D26"/>
    <mergeCell ref="B30:C30"/>
    <mergeCell ref="D30:E30"/>
    <mergeCell ref="F30:G30"/>
    <mergeCell ref="F28:G28"/>
    <mergeCell ref="D32:E32"/>
    <mergeCell ref="F32:G3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NNM Fusion 16</v>
      </c>
      <c r="C12" s="407"/>
      <c r="D12" s="384" t="str">
        <f>A16</f>
        <v>NM Cactus 15 Green</v>
      </c>
      <c r="E12" s="385"/>
      <c r="F12" s="384" t="str">
        <f>A19</f>
        <v>E3VB 14 Excel</v>
      </c>
      <c r="G12" s="385"/>
      <c r="H12" s="409" t="str">
        <f>A22</f>
        <v>ARVC 13N2 Adidas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Pools!B32</f>
        <v>NNM Fusion 16</v>
      </c>
      <c r="B13" s="401"/>
      <c r="C13" s="402"/>
      <c r="D13" s="40"/>
      <c r="E13" s="40"/>
      <c r="F13" s="40"/>
      <c r="G13" s="40"/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/>
      <c r="G14" s="40"/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Pools!B34</f>
        <v>E3VB 14 Excel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Pools!B35</f>
        <v>ARVC 13N2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90"/>
      <c r="C28" s="391"/>
      <c r="D28" s="390"/>
      <c r="E28" s="391"/>
      <c r="F28" s="390"/>
      <c r="G28" s="391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NM Cactus 15 Green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90"/>
      <c r="C30" s="391"/>
      <c r="D30" s="390"/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0</v>
      </c>
      <c r="C32" s="410"/>
      <c r="D32" s="410">
        <f>SUM(D28:E31)</f>
        <v>0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NNM Fusion 16</v>
      </c>
      <c r="C35" s="385"/>
      <c r="D35" s="384" t="str">
        <f>A30</f>
        <v>E3VB 14 Excel</v>
      </c>
      <c r="E35" s="385"/>
      <c r="F35" s="386" t="str">
        <f>A16</f>
        <v>NM Cactus 15 Green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NM Cactus 15 Green</v>
      </c>
      <c r="C36" s="385"/>
      <c r="D36" s="384" t="str">
        <f>A22</f>
        <v>ARVC 13N2 Adidas</v>
      </c>
      <c r="E36" s="385"/>
      <c r="F36" s="386" t="str">
        <f>A13</f>
        <v>NNM Fusion 16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NNM Fusion 16</v>
      </c>
      <c r="C37" s="385"/>
      <c r="D37" s="384" t="str">
        <f>A31</f>
        <v>ARVC 13N2 Adidas</v>
      </c>
      <c r="E37" s="385"/>
      <c r="F37" s="386" t="str">
        <f>A30</f>
        <v>E3VB 14 Excel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NM Cactus 15 Green</v>
      </c>
      <c r="C38" s="385"/>
      <c r="D38" s="384" t="str">
        <f>A30</f>
        <v>E3VB 14 Excel</v>
      </c>
      <c r="E38" s="385"/>
      <c r="F38" s="386" t="str">
        <f>A28</f>
        <v>NNM Fusion 16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E3VB 14 Excel</v>
      </c>
      <c r="C39" s="385"/>
      <c r="D39" s="384" t="str">
        <f>A31</f>
        <v>ARVC 13N2 Adidas</v>
      </c>
      <c r="E39" s="385"/>
      <c r="F39" s="386" t="str">
        <f>A16</f>
        <v>NM Cactus 15 Green</v>
      </c>
      <c r="G39" s="386"/>
    </row>
    <row r="40" spans="1:12" ht="18" customHeight="1" x14ac:dyDescent="0.15">
      <c r="A40" s="3" t="s">
        <v>26</v>
      </c>
      <c r="B40" s="384" t="str">
        <f>A13</f>
        <v>NNM Fusion 16</v>
      </c>
      <c r="C40" s="385"/>
      <c r="D40" s="384" t="str">
        <f>A29</f>
        <v>NM Cactus 15 Green</v>
      </c>
      <c r="E40" s="385"/>
      <c r="F40" s="386" t="str">
        <f>A22</f>
        <v>ARVC 13N2 Adidas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2:M2"/>
    <mergeCell ref="A7:H7"/>
    <mergeCell ref="H12:I12"/>
    <mergeCell ref="K12:L12"/>
    <mergeCell ref="J13:J15"/>
    <mergeCell ref="K13:L15"/>
    <mergeCell ref="B13:C15"/>
    <mergeCell ref="F12:G12"/>
    <mergeCell ref="B12:C12"/>
    <mergeCell ref="D12:E12"/>
    <mergeCell ref="A16:A18"/>
    <mergeCell ref="A13:A15"/>
    <mergeCell ref="B28:C28"/>
    <mergeCell ref="D28:E28"/>
    <mergeCell ref="F28:G28"/>
    <mergeCell ref="B27:C27"/>
    <mergeCell ref="D27:E27"/>
    <mergeCell ref="F27:G27"/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5"/>
  <sheetViews>
    <sheetView workbookViewId="0">
      <selection activeCell="D30" sqref="D30:E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Amarillo Xtreme 14 Triumph</v>
      </c>
      <c r="C12" s="407"/>
      <c r="D12" s="384" t="str">
        <f>A16</f>
        <v>NM Cactus 15 NTL</v>
      </c>
      <c r="E12" s="385"/>
      <c r="F12" s="384" t="str">
        <f>A19</f>
        <v>ARVC 14R1 Adidas</v>
      </c>
      <c r="G12" s="385"/>
      <c r="H12" s="409" t="str">
        <f>A22</f>
        <v>FCVBC 15 Haley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Pools!C32</f>
        <v>Amarillo Xtreme 14 Triumph</v>
      </c>
      <c r="B13" s="401"/>
      <c r="C13" s="402"/>
      <c r="D13" s="40"/>
      <c r="E13" s="40"/>
      <c r="F13" s="40">
        <v>25</v>
      </c>
      <c r="G13" s="40">
        <v>21</v>
      </c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>
        <v>25</v>
      </c>
      <c r="G14" s="40">
        <v>13</v>
      </c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Pools!C33</f>
        <v>NM Cactus 15 NTL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>
        <f>IF(G14&gt;0,G14," ")</f>
        <v>13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Pools!C35</f>
        <v>FCVBC 15 Haley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90">
        <v>2</v>
      </c>
      <c r="C28" s="391"/>
      <c r="D28" s="390"/>
      <c r="E28" s="391"/>
      <c r="F28" s="390"/>
      <c r="G28" s="391"/>
      <c r="H28" s="44"/>
      <c r="I28" s="45">
        <f>D13+D14+D15+F13+F14+F15+H13+H14+H15</f>
        <v>50</v>
      </c>
      <c r="J28" s="45">
        <f>E13+E14+E15+G13+G14+G15+I13+I14+I15</f>
        <v>34</v>
      </c>
      <c r="K28" s="45">
        <f>I28-J28</f>
        <v>16</v>
      </c>
    </row>
    <row r="29" spans="1:13" ht="24" customHeight="1" x14ac:dyDescent="0.15">
      <c r="A29" s="2" t="str">
        <f>A16</f>
        <v>NM Cactus 15 NTL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90"/>
      <c r="C30" s="391"/>
      <c r="D30" s="390">
        <v>2</v>
      </c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2</v>
      </c>
      <c r="C32" s="410"/>
      <c r="D32" s="410">
        <f>SUM(D28:E31)</f>
        <v>2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Amarillo Xtreme 14 Triumph</v>
      </c>
      <c r="C35" s="385"/>
      <c r="D35" s="384" t="str">
        <f>A30</f>
        <v>ARVC 14R1 Adidas</v>
      </c>
      <c r="E35" s="385"/>
      <c r="F35" s="386" t="str">
        <f>A16</f>
        <v>NM Cactus 15 NTL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NM Cactus 15 NTL</v>
      </c>
      <c r="C36" s="385"/>
      <c r="D36" s="384" t="str">
        <f>A22</f>
        <v>FCVBC 15 Haley</v>
      </c>
      <c r="E36" s="385"/>
      <c r="F36" s="386" t="str">
        <f>A13</f>
        <v>Amarillo Xtreme 14 Triumph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Amarillo Xtreme 14 Triumph</v>
      </c>
      <c r="C37" s="385"/>
      <c r="D37" s="384" t="str">
        <f>A31</f>
        <v>FCVBC 15 Haley</v>
      </c>
      <c r="E37" s="385"/>
      <c r="F37" s="386" t="str">
        <f>A30</f>
        <v>ARVC 14R1 Adidas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NM Cactus 15 NTL</v>
      </c>
      <c r="C38" s="385"/>
      <c r="D38" s="384" t="str">
        <f>A30</f>
        <v>ARVC 14R1 Adidas</v>
      </c>
      <c r="E38" s="385"/>
      <c r="F38" s="386" t="str">
        <f>A28</f>
        <v>Amarillo Xtreme 14 Triumph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ARVC 14R1 Adidas</v>
      </c>
      <c r="C39" s="385"/>
      <c r="D39" s="384" t="str">
        <f>A31</f>
        <v>FCVBC 15 Haley</v>
      </c>
      <c r="E39" s="385"/>
      <c r="F39" s="386" t="str">
        <f>A16</f>
        <v>NM Cactus 15 NTL</v>
      </c>
      <c r="G39" s="386"/>
    </row>
    <row r="40" spans="1:12" ht="18" customHeight="1" x14ac:dyDescent="0.15">
      <c r="A40" s="3" t="s">
        <v>26</v>
      </c>
      <c r="B40" s="384" t="str">
        <f>A13</f>
        <v>Amarillo Xtreme 14 Triumph</v>
      </c>
      <c r="C40" s="385"/>
      <c r="D40" s="384" t="str">
        <f>A29</f>
        <v>NM Cactus 15 NTL</v>
      </c>
      <c r="E40" s="385"/>
      <c r="F40" s="386" t="str">
        <f>A22</f>
        <v>FCVBC 15 Haley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5"/>
  <sheetViews>
    <sheetView workbookViewId="0">
      <selection activeCell="D30" sqref="D30:E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SF Storm 151 Thunder</v>
      </c>
      <c r="C12" s="407"/>
      <c r="D12" s="384" t="str">
        <f>A16</f>
        <v>PBEVC Str8Smash 16</v>
      </c>
      <c r="E12" s="385"/>
      <c r="F12" s="384" t="str">
        <f>A19</f>
        <v>FCVBC 14 Robin</v>
      </c>
      <c r="G12" s="385"/>
      <c r="H12" s="409" t="str">
        <f>A22</f>
        <v>NM Cactus 15/16 Black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Pools!D32</f>
        <v>SF Storm 151 Thunder</v>
      </c>
      <c r="B13" s="401"/>
      <c r="C13" s="402"/>
      <c r="D13" s="40"/>
      <c r="E13" s="40"/>
      <c r="F13" s="40">
        <v>25</v>
      </c>
      <c r="G13" s="40">
        <v>14</v>
      </c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>
        <v>17</v>
      </c>
      <c r="G14" s="40">
        <v>25</v>
      </c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Pools!D33</f>
        <v>PBEVC Str8Smash 16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>
        <f>IF(G14&gt;0,G14," ")</f>
        <v>25</v>
      </c>
      <c r="C20" s="42">
        <f>IF(F14&gt;0,F14," ")</f>
        <v>17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Pools!D35</f>
        <v>NM Cactus 15/16 Black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90">
        <v>1</v>
      </c>
      <c r="C28" s="391"/>
      <c r="D28" s="390">
        <v>1</v>
      </c>
      <c r="E28" s="391"/>
      <c r="F28" s="390"/>
      <c r="G28" s="391"/>
      <c r="H28" s="44"/>
      <c r="I28" s="45">
        <f>D13+D14+D15+F13+F14+F15+H13+H14+H15</f>
        <v>42</v>
      </c>
      <c r="J28" s="45">
        <f>E13+E14+E15+G13+G14+G15+I13+I14+I15</f>
        <v>39</v>
      </c>
      <c r="K28" s="45">
        <f>I28-J28</f>
        <v>3</v>
      </c>
    </row>
    <row r="29" spans="1:13" ht="24" customHeight="1" x14ac:dyDescent="0.15">
      <c r="A29" s="2" t="str">
        <f>A16</f>
        <v>PBEVC Str8Smash 16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90">
        <v>1</v>
      </c>
      <c r="C30" s="391"/>
      <c r="D30" s="390">
        <v>1</v>
      </c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2</v>
      </c>
      <c r="C32" s="410"/>
      <c r="D32" s="410">
        <f>SUM(D28:E31)</f>
        <v>2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SF Storm 151 Thunder</v>
      </c>
      <c r="C35" s="385"/>
      <c r="D35" s="384" t="str">
        <f>A30</f>
        <v>FCVBC 14 Robin</v>
      </c>
      <c r="E35" s="385"/>
      <c r="F35" s="386" t="str">
        <f>A16</f>
        <v>PBEVC Str8Smash 16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PBEVC Str8Smash 16</v>
      </c>
      <c r="C36" s="385"/>
      <c r="D36" s="384" t="str">
        <f>A22</f>
        <v>NM Cactus 15/16 Black</v>
      </c>
      <c r="E36" s="385"/>
      <c r="F36" s="386" t="str">
        <f>A13</f>
        <v>SF Storm 151 Thunder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SF Storm 151 Thunder</v>
      </c>
      <c r="C37" s="385"/>
      <c r="D37" s="384" t="str">
        <f>A31</f>
        <v>NM Cactus 15/16 Black</v>
      </c>
      <c r="E37" s="385"/>
      <c r="F37" s="386" t="str">
        <f>A30</f>
        <v>FCVBC 14 Robin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PBEVC Str8Smash 16</v>
      </c>
      <c r="C38" s="385"/>
      <c r="D38" s="384" t="str">
        <f>A30</f>
        <v>FCVBC 14 Robin</v>
      </c>
      <c r="E38" s="385"/>
      <c r="F38" s="386" t="str">
        <f>A28</f>
        <v>SF Storm 151 Thunder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FCVBC 14 Robin</v>
      </c>
      <c r="C39" s="385"/>
      <c r="D39" s="384" t="str">
        <f>A31</f>
        <v>NM Cactus 15/16 Black</v>
      </c>
      <c r="E39" s="385"/>
      <c r="F39" s="386" t="str">
        <f>A16</f>
        <v>PBEVC Str8Smash 16</v>
      </c>
      <c r="G39" s="386"/>
    </row>
    <row r="40" spans="1:12" ht="18" customHeight="1" x14ac:dyDescent="0.15">
      <c r="A40" s="3" t="s">
        <v>26</v>
      </c>
      <c r="B40" s="384" t="str">
        <f>A13</f>
        <v>SF Storm 151 Thunder</v>
      </c>
      <c r="C40" s="385"/>
      <c r="D40" s="384" t="str">
        <f>A29</f>
        <v>PBEVC Str8Smash 16</v>
      </c>
      <c r="E40" s="385"/>
      <c r="F40" s="386" t="str">
        <f>A22</f>
        <v>NM Cactus 15/16 Black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topLeftCell="C1" workbookViewId="0">
      <selection activeCell="E7" sqref="E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258</v>
      </c>
      <c r="E7" s="125" t="s">
        <v>42</v>
      </c>
      <c r="F7" s="125" t="s">
        <v>273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71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33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34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79</v>
      </c>
      <c r="D29" s="29"/>
      <c r="E29" s="139" t="s">
        <v>35</v>
      </c>
      <c r="F29" s="54"/>
      <c r="G29" s="219" t="s">
        <v>65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114</v>
      </c>
      <c r="D31" s="29"/>
      <c r="E31" s="54"/>
      <c r="F31" s="146"/>
      <c r="G31" s="224" t="s">
        <v>55</v>
      </c>
      <c r="H31" s="29" t="s">
        <v>45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36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37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38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70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32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81</v>
      </c>
      <c r="D50" s="29"/>
      <c r="F50" s="54"/>
      <c r="G50" s="219" t="s">
        <v>68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225</v>
      </c>
      <c r="C52" s="141" t="s">
        <v>226</v>
      </c>
      <c r="D52" s="29"/>
      <c r="E52" s="54"/>
      <c r="F52" s="54"/>
      <c r="G52" s="224" t="s">
        <v>118</v>
      </c>
      <c r="H52" s="29" t="s">
        <v>227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workbookViewId="0">
      <selection activeCell="C11" sqref="C11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274</v>
      </c>
      <c r="E7" s="125" t="s">
        <v>42</v>
      </c>
      <c r="F7" s="125" t="s">
        <v>275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39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90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66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77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81</v>
      </c>
      <c r="D29" s="29"/>
      <c r="E29" s="139" t="s">
        <v>74</v>
      </c>
      <c r="F29" s="54"/>
      <c r="G29" s="219" t="s">
        <v>68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48</v>
      </c>
      <c r="C31" s="141" t="s">
        <v>226</v>
      </c>
      <c r="D31" s="29"/>
      <c r="E31" s="54"/>
      <c r="F31" s="146"/>
      <c r="G31" s="224" t="s">
        <v>55</v>
      </c>
      <c r="H31" s="29" t="s">
        <v>47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75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76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67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230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40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79</v>
      </c>
      <c r="D50" s="29"/>
      <c r="F50" s="54"/>
      <c r="G50" s="219" t="s">
        <v>65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114</v>
      </c>
      <c r="D52" s="29"/>
      <c r="E52" s="54"/>
      <c r="F52" s="54"/>
      <c r="G52" s="224" t="s">
        <v>118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4" t="str">
        <f>Pools!A1</f>
        <v>Presidente Picante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" x14ac:dyDescent="0.2">
      <c r="A2" s="365" t="str">
        <f>Pools!A2</f>
        <v>2/15&amp;16/20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6" t="s">
        <v>115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49" t="str">
        <f>A13</f>
        <v>NNM Fusion 14</v>
      </c>
      <c r="C12" s="373"/>
      <c r="D12" s="349" t="str">
        <f>A16</f>
        <v>FCVBC 14 Lorraine</v>
      </c>
      <c r="E12" s="350"/>
      <c r="F12" s="374" t="str">
        <f>A19</f>
        <v>E3VB 14 Energize</v>
      </c>
      <c r="G12" s="350"/>
      <c r="H12" s="63" t="s">
        <v>7</v>
      </c>
      <c r="I12" s="349" t="s">
        <v>8</v>
      </c>
      <c r="J12" s="350"/>
    </row>
    <row r="13" spans="1:11" s="67" customFormat="1" ht="24" customHeight="1" x14ac:dyDescent="0.2">
      <c r="A13" s="355" t="str">
        <f>Pools!A41</f>
        <v>NNM Fusion 14</v>
      </c>
      <c r="B13" s="358"/>
      <c r="C13" s="359"/>
      <c r="D13" s="66"/>
      <c r="E13" s="66"/>
      <c r="F13" s="66"/>
      <c r="G13" s="66"/>
      <c r="H13" s="355">
        <v>1</v>
      </c>
      <c r="I13" s="367"/>
      <c r="J13" s="368"/>
    </row>
    <row r="14" spans="1:11" s="67" customFormat="1" ht="24" customHeight="1" x14ac:dyDescent="0.2">
      <c r="A14" s="356"/>
      <c r="B14" s="360"/>
      <c r="C14" s="361"/>
      <c r="D14" s="66"/>
      <c r="E14" s="66"/>
      <c r="F14" s="66"/>
      <c r="G14" s="66"/>
      <c r="H14" s="356"/>
      <c r="I14" s="369"/>
      <c r="J14" s="370"/>
    </row>
    <row r="15" spans="1:11" s="67" customFormat="1" ht="24" customHeight="1" x14ac:dyDescent="0.2">
      <c r="A15" s="357"/>
      <c r="B15" s="362"/>
      <c r="C15" s="363"/>
      <c r="D15" s="66"/>
      <c r="E15" s="66"/>
      <c r="F15" s="66"/>
      <c r="G15" s="66"/>
      <c r="H15" s="357"/>
      <c r="I15" s="371"/>
      <c r="J15" s="372"/>
    </row>
    <row r="16" spans="1:11" s="67" customFormat="1" ht="24" customHeight="1" x14ac:dyDescent="0.2">
      <c r="A16" s="355" t="str">
        <f>Pools!A42</f>
        <v>FCVBC 14 Lorraine</v>
      </c>
      <c r="B16" s="68" t="str">
        <f>IF(E13&gt;0,E13," ")</f>
        <v xml:space="preserve"> </v>
      </c>
      <c r="C16" s="68" t="str">
        <f>IF(D13&gt;0,D13," ")</f>
        <v xml:space="preserve"> </v>
      </c>
      <c r="D16" s="358"/>
      <c r="E16" s="359"/>
      <c r="F16" s="66"/>
      <c r="G16" s="66"/>
      <c r="H16" s="355">
        <v>2</v>
      </c>
      <c r="I16" s="367"/>
      <c r="J16" s="368"/>
    </row>
    <row r="17" spans="1:11" s="67" customFormat="1" ht="24" customHeight="1" x14ac:dyDescent="0.2">
      <c r="A17" s="356"/>
      <c r="B17" s="68" t="str">
        <f>IF(E14&gt;0,E14," ")</f>
        <v xml:space="preserve"> </v>
      </c>
      <c r="C17" s="68" t="str">
        <f>IF(D14&gt;0,D14," ")</f>
        <v xml:space="preserve"> </v>
      </c>
      <c r="D17" s="360"/>
      <c r="E17" s="361"/>
      <c r="F17" s="66"/>
      <c r="G17" s="66"/>
      <c r="H17" s="356"/>
      <c r="I17" s="369"/>
      <c r="J17" s="370"/>
    </row>
    <row r="18" spans="1:11" s="67" customFormat="1" ht="24" customHeight="1" x14ac:dyDescent="0.2">
      <c r="A18" s="357"/>
      <c r="B18" s="68" t="str">
        <f>IF(E15&gt;0,E15," ")</f>
        <v xml:space="preserve"> </v>
      </c>
      <c r="C18" s="68" t="str">
        <f>IF(D15&gt;0,D15," ")</f>
        <v xml:space="preserve"> </v>
      </c>
      <c r="D18" s="362"/>
      <c r="E18" s="363"/>
      <c r="F18" s="66"/>
      <c r="G18" s="66"/>
      <c r="H18" s="357"/>
      <c r="I18" s="371"/>
      <c r="J18" s="372"/>
    </row>
    <row r="19" spans="1:11" s="67" customFormat="1" ht="24" customHeight="1" x14ac:dyDescent="0.2">
      <c r="A19" s="355" t="str">
        <f>Pools!A43</f>
        <v>E3VB 14 Energize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8"/>
      <c r="G19" s="359"/>
      <c r="H19" s="355">
        <v>3</v>
      </c>
      <c r="I19" s="367"/>
      <c r="J19" s="368"/>
    </row>
    <row r="20" spans="1:11" s="67" customFormat="1" ht="24" customHeight="1" x14ac:dyDescent="0.2">
      <c r="A20" s="356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0"/>
      <c r="G20" s="361"/>
      <c r="H20" s="356"/>
      <c r="I20" s="369"/>
      <c r="J20" s="370"/>
    </row>
    <row r="21" spans="1:11" s="67" customFormat="1" ht="24" customHeight="1" x14ac:dyDescent="0.2">
      <c r="A21" s="357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2"/>
      <c r="G21" s="363"/>
      <c r="H21" s="357"/>
      <c r="I21" s="371"/>
      <c r="J21" s="372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5" t="s">
        <v>9</v>
      </c>
      <c r="C23" s="375"/>
      <c r="D23" s="375"/>
      <c r="E23" s="375"/>
      <c r="F23" s="375" t="s">
        <v>10</v>
      </c>
      <c r="G23" s="375"/>
      <c r="H23" s="375"/>
      <c r="I23" s="375" t="s">
        <v>11</v>
      </c>
      <c r="J23" s="375"/>
    </row>
    <row r="24" spans="1:11" x14ac:dyDescent="0.15">
      <c r="A24" s="65"/>
      <c r="B24" s="349" t="s">
        <v>12</v>
      </c>
      <c r="C24" s="373"/>
      <c r="D24" s="373" t="s">
        <v>13</v>
      </c>
      <c r="E24" s="373"/>
      <c r="F24" s="373" t="s">
        <v>12</v>
      </c>
      <c r="G24" s="373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3"/>
      <c r="C25" s="354"/>
      <c r="D25" s="353"/>
      <c r="E25" s="354"/>
      <c r="F25" s="353"/>
      <c r="G25" s="354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14 Lorraine</v>
      </c>
      <c r="B26" s="353"/>
      <c r="C26" s="354"/>
      <c r="D26" s="353"/>
      <c r="E26" s="354"/>
      <c r="F26" s="353"/>
      <c r="G26" s="354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14 Energize</v>
      </c>
      <c r="B27" s="353"/>
      <c r="C27" s="354"/>
      <c r="D27" s="353"/>
      <c r="E27" s="354"/>
      <c r="F27" s="353"/>
      <c r="G27" s="354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2">
        <f>SUM(B25:C27)</f>
        <v>0</v>
      </c>
      <c r="C28" s="352"/>
      <c r="D28" s="352">
        <f>SUM(D25:E27)</f>
        <v>0</v>
      </c>
      <c r="E28" s="352"/>
      <c r="F28" s="352">
        <f>SUM(F25:G27)</f>
        <v>0</v>
      </c>
      <c r="G28" s="352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49" t="s">
        <v>17</v>
      </c>
      <c r="C30" s="350"/>
      <c r="D30" s="349" t="s">
        <v>17</v>
      </c>
      <c r="E30" s="350"/>
      <c r="F30" s="351" t="s">
        <v>18</v>
      </c>
      <c r="G30" s="351"/>
      <c r="H30" s="376" t="s">
        <v>116</v>
      </c>
      <c r="I30" s="376"/>
      <c r="J30" s="376"/>
      <c r="K30" s="376"/>
    </row>
    <row r="31" spans="1:11" ht="18" customHeight="1" x14ac:dyDescent="0.15">
      <c r="A31" s="63" t="s">
        <v>19</v>
      </c>
      <c r="B31" s="349" t="str">
        <f>A13</f>
        <v>NNM Fusion 14</v>
      </c>
      <c r="C31" s="350"/>
      <c r="D31" s="349" t="str">
        <f>A19</f>
        <v>E3VB 14 Energize</v>
      </c>
      <c r="E31" s="350"/>
      <c r="F31" s="351" t="str">
        <f>A16</f>
        <v>FCVBC 14 Lorraine</v>
      </c>
      <c r="G31" s="351"/>
      <c r="H31" s="376" t="s">
        <v>112</v>
      </c>
      <c r="I31" s="376"/>
      <c r="J31" s="376"/>
      <c r="K31" s="376"/>
    </row>
    <row r="32" spans="1:11" ht="18" customHeight="1" x14ac:dyDescent="0.15">
      <c r="A32" s="63" t="s">
        <v>20</v>
      </c>
      <c r="B32" s="349" t="str">
        <f>A16</f>
        <v>FCVBC 14 Lorraine</v>
      </c>
      <c r="C32" s="350"/>
      <c r="D32" s="349" t="str">
        <f>A19</f>
        <v>E3VB 14 Energize</v>
      </c>
      <c r="E32" s="350"/>
      <c r="F32" s="351" t="str">
        <f>A13</f>
        <v>NNM Fusion 14</v>
      </c>
      <c r="G32" s="351"/>
      <c r="H32" s="75"/>
      <c r="I32" s="75"/>
      <c r="J32" s="75"/>
      <c r="K32" s="75"/>
    </row>
    <row r="33" spans="1:11" ht="18" customHeight="1" x14ac:dyDescent="0.15">
      <c r="A33" s="63" t="s">
        <v>21</v>
      </c>
      <c r="B33" s="349" t="str">
        <f>A13</f>
        <v>NNM Fusion 14</v>
      </c>
      <c r="C33" s="350"/>
      <c r="D33" s="349" t="str">
        <f>A16</f>
        <v>FCVBC 14 Lorraine</v>
      </c>
      <c r="E33" s="350"/>
      <c r="F33" s="351" t="str">
        <f>A19</f>
        <v>E3VB 14 Energize</v>
      </c>
      <c r="G33" s="351"/>
      <c r="H33" s="376" t="s">
        <v>117</v>
      </c>
      <c r="I33" s="376"/>
      <c r="J33" s="376"/>
      <c r="K33" s="376"/>
    </row>
    <row r="34" spans="1:11" ht="18" customHeight="1" x14ac:dyDescent="0.15">
      <c r="F34" s="73"/>
      <c r="G34" s="73"/>
      <c r="H34" s="376" t="s">
        <v>113</v>
      </c>
      <c r="I34" s="376"/>
      <c r="J34" s="376"/>
      <c r="K34" s="376"/>
    </row>
    <row r="35" spans="1:11" ht="18" customHeight="1" x14ac:dyDescent="0.15">
      <c r="A35" s="377"/>
      <c r="B35" s="377"/>
      <c r="C35" s="377"/>
      <c r="D35" s="377"/>
      <c r="E35" s="377"/>
      <c r="F35" s="377"/>
      <c r="G35" s="76"/>
    </row>
    <row r="36" spans="1:11" ht="18" customHeight="1" x14ac:dyDescent="0.2">
      <c r="A36" s="378" t="s">
        <v>121</v>
      </c>
      <c r="B36" s="378"/>
      <c r="C36" s="378"/>
      <c r="D36" s="378"/>
      <c r="E36" s="378"/>
      <c r="F36" s="378"/>
      <c r="G36" s="378"/>
      <c r="H36" s="378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H19:H21"/>
    <mergeCell ref="I19:J21"/>
    <mergeCell ref="B23:E23"/>
    <mergeCell ref="F23:H23"/>
    <mergeCell ref="I23:J23"/>
    <mergeCell ref="F33:G33"/>
    <mergeCell ref="H33:K33"/>
    <mergeCell ref="B24:C24"/>
    <mergeCell ref="D24:E24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30:C30"/>
    <mergeCell ref="D30:E30"/>
    <mergeCell ref="F30:G30"/>
    <mergeCell ref="B13:C15"/>
    <mergeCell ref="F19:G21"/>
    <mergeCell ref="A16:A18"/>
    <mergeCell ref="D16:E18"/>
    <mergeCell ref="A19:A21"/>
    <mergeCell ref="B27:C27"/>
    <mergeCell ref="D27:E27"/>
    <mergeCell ref="F27:G27"/>
    <mergeCell ref="B25:C25"/>
    <mergeCell ref="D25:E25"/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8"/>
  <sheetViews>
    <sheetView workbookViewId="0">
      <selection activeCell="E22" sqref="E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4" t="str">
        <f>Pools!A1</f>
        <v>Presidente Picante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" x14ac:dyDescent="0.2">
      <c r="A2" s="365" t="str">
        <f>Pools!A2</f>
        <v>2/15&amp;16/20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6" t="s">
        <v>115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49" t="str">
        <f>A13</f>
        <v>SF Storm 142 Rangers</v>
      </c>
      <c r="C12" s="373"/>
      <c r="D12" s="349" t="str">
        <f>A16</f>
        <v>HP Lady Diggers 14</v>
      </c>
      <c r="E12" s="350"/>
      <c r="F12" s="374" t="str">
        <f>A19</f>
        <v>DCU 14 Diamonds</v>
      </c>
      <c r="G12" s="350"/>
      <c r="H12" s="63" t="s">
        <v>7</v>
      </c>
      <c r="I12" s="349" t="s">
        <v>8</v>
      </c>
      <c r="J12" s="350"/>
    </row>
    <row r="13" spans="1:11" s="67" customFormat="1" ht="24" customHeight="1" x14ac:dyDescent="0.2">
      <c r="A13" s="355" t="str">
        <f>Pools!B41</f>
        <v>SF Storm 142 Rangers</v>
      </c>
      <c r="B13" s="358"/>
      <c r="C13" s="359"/>
      <c r="D13" s="66"/>
      <c r="E13" s="66"/>
      <c r="F13" s="66">
        <v>25</v>
      </c>
      <c r="G13" s="66">
        <v>19</v>
      </c>
      <c r="H13" s="355">
        <v>1</v>
      </c>
      <c r="I13" s="367"/>
      <c r="J13" s="368"/>
    </row>
    <row r="14" spans="1:11" s="67" customFormat="1" ht="24" customHeight="1" x14ac:dyDescent="0.2">
      <c r="A14" s="356"/>
      <c r="B14" s="360"/>
      <c r="C14" s="361"/>
      <c r="D14" s="66"/>
      <c r="E14" s="66"/>
      <c r="F14" s="66">
        <v>25</v>
      </c>
      <c r="G14" s="66">
        <v>14</v>
      </c>
      <c r="H14" s="356"/>
      <c r="I14" s="369"/>
      <c r="J14" s="370"/>
    </row>
    <row r="15" spans="1:11" s="67" customFormat="1" ht="24" customHeight="1" x14ac:dyDescent="0.2">
      <c r="A15" s="357"/>
      <c r="B15" s="362"/>
      <c r="C15" s="363"/>
      <c r="D15" s="66"/>
      <c r="E15" s="66"/>
      <c r="F15" s="66"/>
      <c r="G15" s="66"/>
      <c r="H15" s="357"/>
      <c r="I15" s="371"/>
      <c r="J15" s="372"/>
    </row>
    <row r="16" spans="1:11" s="67" customFormat="1" ht="24" customHeight="1" x14ac:dyDescent="0.2">
      <c r="A16" s="355" t="str">
        <f>Pools!B42</f>
        <v>HP Lady Diggers 14</v>
      </c>
      <c r="B16" s="68" t="str">
        <f>IF(E13&gt;0,E13," ")</f>
        <v xml:space="preserve"> </v>
      </c>
      <c r="C16" s="68" t="str">
        <f>IF(D13&gt;0,D13," ")</f>
        <v xml:space="preserve"> </v>
      </c>
      <c r="D16" s="358"/>
      <c r="E16" s="359"/>
      <c r="F16" s="66"/>
      <c r="G16" s="66"/>
      <c r="H16" s="355">
        <v>2</v>
      </c>
      <c r="I16" s="367"/>
      <c r="J16" s="368"/>
    </row>
    <row r="17" spans="1:11" s="67" customFormat="1" ht="24" customHeight="1" x14ac:dyDescent="0.2">
      <c r="A17" s="356"/>
      <c r="B17" s="68" t="str">
        <f>IF(E14&gt;0,E14," ")</f>
        <v xml:space="preserve"> </v>
      </c>
      <c r="C17" s="68" t="str">
        <f>IF(D14&gt;0,D14," ")</f>
        <v xml:space="preserve"> </v>
      </c>
      <c r="D17" s="360"/>
      <c r="E17" s="361"/>
      <c r="F17" s="66"/>
      <c r="G17" s="66"/>
      <c r="H17" s="356"/>
      <c r="I17" s="369"/>
      <c r="J17" s="370"/>
    </row>
    <row r="18" spans="1:11" s="67" customFormat="1" ht="24" customHeight="1" x14ac:dyDescent="0.2">
      <c r="A18" s="357"/>
      <c r="B18" s="68" t="str">
        <f>IF(E15&gt;0,E15," ")</f>
        <v xml:space="preserve"> </v>
      </c>
      <c r="C18" s="68" t="str">
        <f>IF(D15&gt;0,D15," ")</f>
        <v xml:space="preserve"> </v>
      </c>
      <c r="D18" s="362"/>
      <c r="E18" s="363"/>
      <c r="F18" s="66"/>
      <c r="G18" s="66"/>
      <c r="H18" s="357"/>
      <c r="I18" s="371"/>
      <c r="J18" s="372"/>
    </row>
    <row r="19" spans="1:11" s="67" customFormat="1" ht="24" customHeight="1" x14ac:dyDescent="0.2">
      <c r="A19" s="355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 t="str">
        <f>IF(G16&gt;0,G16," ")</f>
        <v xml:space="preserve"> </v>
      </c>
      <c r="E19" s="68" t="str">
        <f>IF(F16&gt;0,F16," ")</f>
        <v xml:space="preserve"> </v>
      </c>
      <c r="F19" s="358"/>
      <c r="G19" s="359"/>
      <c r="H19" s="355">
        <v>3</v>
      </c>
      <c r="I19" s="367"/>
      <c r="J19" s="368"/>
    </row>
    <row r="20" spans="1:11" s="67" customFormat="1" ht="24" customHeight="1" x14ac:dyDescent="0.2">
      <c r="A20" s="356"/>
      <c r="B20" s="68">
        <f>IF(G14&gt;0,G14," ")</f>
        <v>14</v>
      </c>
      <c r="C20" s="68">
        <f>IF(F14&gt;0,F14," ")</f>
        <v>25</v>
      </c>
      <c r="D20" s="68" t="str">
        <f>IF(G17&gt;0,G17," ")</f>
        <v xml:space="preserve"> </v>
      </c>
      <c r="E20" s="68" t="str">
        <f>IF(F17&gt;0,F17," ")</f>
        <v xml:space="preserve"> </v>
      </c>
      <c r="F20" s="360"/>
      <c r="G20" s="361"/>
      <c r="H20" s="356"/>
      <c r="I20" s="369"/>
      <c r="J20" s="370"/>
    </row>
    <row r="21" spans="1:11" s="67" customFormat="1" ht="24" customHeight="1" x14ac:dyDescent="0.2">
      <c r="A21" s="357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2"/>
      <c r="G21" s="363"/>
      <c r="H21" s="357"/>
      <c r="I21" s="371"/>
      <c r="J21" s="372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5" t="s">
        <v>9</v>
      </c>
      <c r="C23" s="375"/>
      <c r="D23" s="375"/>
      <c r="E23" s="375"/>
      <c r="F23" s="375" t="s">
        <v>10</v>
      </c>
      <c r="G23" s="375"/>
      <c r="H23" s="375"/>
      <c r="I23" s="375" t="s">
        <v>11</v>
      </c>
      <c r="J23" s="375"/>
    </row>
    <row r="24" spans="1:11" x14ac:dyDescent="0.15">
      <c r="A24" s="65"/>
      <c r="B24" s="349" t="s">
        <v>12</v>
      </c>
      <c r="C24" s="373"/>
      <c r="D24" s="373" t="s">
        <v>13</v>
      </c>
      <c r="E24" s="373"/>
      <c r="F24" s="373" t="s">
        <v>12</v>
      </c>
      <c r="G24" s="373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3">
        <v>2</v>
      </c>
      <c r="C25" s="354"/>
      <c r="D25" s="353"/>
      <c r="E25" s="354"/>
      <c r="F25" s="353"/>
      <c r="G25" s="354"/>
      <c r="H25" s="71"/>
      <c r="I25" s="72">
        <f>IF(D13+D14+D15+F13+F14+F15=0,0,D13+D14+D15+F13+F14+F15)</f>
        <v>50</v>
      </c>
      <c r="J25" s="72">
        <f>E13+E14+E15+G13+G14+G15</f>
        <v>33</v>
      </c>
      <c r="K25" s="72">
        <f>I25-J25</f>
        <v>17</v>
      </c>
    </row>
    <row r="26" spans="1:11" ht="24" customHeight="1" x14ac:dyDescent="0.15">
      <c r="A26" s="70" t="str">
        <f>A16</f>
        <v>HP Lady Diggers 14</v>
      </c>
      <c r="B26" s="353"/>
      <c r="C26" s="354"/>
      <c r="D26" s="353"/>
      <c r="E26" s="354"/>
      <c r="F26" s="353"/>
      <c r="G26" s="354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DCU 14 Diamonds</v>
      </c>
      <c r="B27" s="353"/>
      <c r="C27" s="354"/>
      <c r="D27" s="353">
        <v>2</v>
      </c>
      <c r="E27" s="354"/>
      <c r="F27" s="353"/>
      <c r="G27" s="354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2">
        <f>SUM(B25:C27)</f>
        <v>2</v>
      </c>
      <c r="C28" s="352"/>
      <c r="D28" s="352">
        <f>SUM(D25:E27)</f>
        <v>2</v>
      </c>
      <c r="E28" s="352"/>
      <c r="F28" s="352">
        <f>SUM(F25:G27)</f>
        <v>0</v>
      </c>
      <c r="G28" s="352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49" t="s">
        <v>17</v>
      </c>
      <c r="C30" s="350"/>
      <c r="D30" s="349" t="s">
        <v>17</v>
      </c>
      <c r="E30" s="350"/>
      <c r="F30" s="351" t="s">
        <v>18</v>
      </c>
      <c r="G30" s="351"/>
      <c r="H30" s="376" t="s">
        <v>116</v>
      </c>
      <c r="I30" s="376"/>
      <c r="J30" s="376"/>
      <c r="K30" s="376"/>
    </row>
    <row r="31" spans="1:11" ht="18" customHeight="1" x14ac:dyDescent="0.15">
      <c r="A31" s="63" t="s">
        <v>19</v>
      </c>
      <c r="B31" s="349" t="str">
        <f>A13</f>
        <v>SF Storm 142 Rangers</v>
      </c>
      <c r="C31" s="350"/>
      <c r="D31" s="349" t="str">
        <f>A19</f>
        <v>DCU 14 Diamonds</v>
      </c>
      <c r="E31" s="350"/>
      <c r="F31" s="351" t="str">
        <f>A16</f>
        <v>HP Lady Diggers 14</v>
      </c>
      <c r="G31" s="351"/>
      <c r="H31" s="376" t="s">
        <v>112</v>
      </c>
      <c r="I31" s="376"/>
      <c r="J31" s="376"/>
      <c r="K31" s="376"/>
    </row>
    <row r="32" spans="1:11" ht="18" customHeight="1" x14ac:dyDescent="0.15">
      <c r="A32" s="63" t="s">
        <v>20</v>
      </c>
      <c r="B32" s="349" t="str">
        <f>A16</f>
        <v>HP Lady Diggers 14</v>
      </c>
      <c r="C32" s="350"/>
      <c r="D32" s="349" t="str">
        <f>A19</f>
        <v>DCU 14 Diamonds</v>
      </c>
      <c r="E32" s="350"/>
      <c r="F32" s="351" t="str">
        <f>A13</f>
        <v>SF Storm 142 Rangers</v>
      </c>
      <c r="G32" s="351"/>
      <c r="H32" s="75"/>
      <c r="I32" s="75"/>
      <c r="J32" s="75"/>
      <c r="K32" s="75"/>
    </row>
    <row r="33" spans="1:11" ht="18" customHeight="1" x14ac:dyDescent="0.15">
      <c r="A33" s="63" t="s">
        <v>21</v>
      </c>
      <c r="B33" s="349" t="str">
        <f>A13</f>
        <v>SF Storm 142 Rangers</v>
      </c>
      <c r="C33" s="350"/>
      <c r="D33" s="349" t="str">
        <f>A16</f>
        <v>HP Lady Diggers 14</v>
      </c>
      <c r="E33" s="350"/>
      <c r="F33" s="351" t="str">
        <f>A19</f>
        <v>DCU 14 Diamonds</v>
      </c>
      <c r="G33" s="351"/>
      <c r="H33" s="376" t="s">
        <v>117</v>
      </c>
      <c r="I33" s="376"/>
      <c r="J33" s="376"/>
      <c r="K33" s="376"/>
    </row>
    <row r="34" spans="1:11" ht="18" customHeight="1" x14ac:dyDescent="0.15">
      <c r="F34" s="73"/>
      <c r="G34" s="73"/>
      <c r="H34" s="376" t="s">
        <v>113</v>
      </c>
      <c r="I34" s="376"/>
      <c r="J34" s="376"/>
      <c r="K34" s="376"/>
    </row>
    <row r="35" spans="1:11" ht="18" customHeight="1" x14ac:dyDescent="0.15">
      <c r="A35" s="377"/>
      <c r="B35" s="377"/>
      <c r="C35" s="377"/>
      <c r="D35" s="377"/>
      <c r="E35" s="377"/>
      <c r="F35" s="377"/>
      <c r="G35" s="76"/>
    </row>
    <row r="36" spans="1:11" ht="18" customHeight="1" x14ac:dyDescent="0.2">
      <c r="A36" s="378" t="s">
        <v>121</v>
      </c>
      <c r="B36" s="378"/>
      <c r="C36" s="378"/>
      <c r="D36" s="378"/>
      <c r="E36" s="378"/>
      <c r="F36" s="378"/>
      <c r="G36" s="378"/>
      <c r="H36" s="378"/>
      <c r="I36" s="77"/>
    </row>
    <row r="37" spans="1:11" ht="18" customHeight="1" x14ac:dyDescent="0.15"/>
    <row r="38" spans="1:11" ht="18" customHeight="1" x14ac:dyDescent="0.15"/>
  </sheetData>
  <mergeCells count="55">
    <mergeCell ref="F12:G12"/>
    <mergeCell ref="H16:H18"/>
    <mergeCell ref="I16:J18"/>
    <mergeCell ref="H19:H21"/>
    <mergeCell ref="I19:J21"/>
    <mergeCell ref="I23:J23"/>
    <mergeCell ref="F28:G28"/>
    <mergeCell ref="F31:G31"/>
    <mergeCell ref="B30:C30"/>
    <mergeCell ref="B28:C28"/>
    <mergeCell ref="D32:E32"/>
    <mergeCell ref="A36:H36"/>
    <mergeCell ref="H30:K30"/>
    <mergeCell ref="H31:K31"/>
    <mergeCell ref="D30:E30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F24:G24"/>
    <mergeCell ref="B25:C25"/>
    <mergeCell ref="D25:E25"/>
    <mergeCell ref="F25:G25"/>
    <mergeCell ref="B24:C24"/>
    <mergeCell ref="H33:K33"/>
    <mergeCell ref="F30:G30"/>
    <mergeCell ref="B31:C31"/>
    <mergeCell ref="D31:E31"/>
    <mergeCell ref="B32:C32"/>
    <mergeCell ref="H34:K34"/>
    <mergeCell ref="A35:F35"/>
    <mergeCell ref="B26:C26"/>
    <mergeCell ref="D26:E26"/>
    <mergeCell ref="F26:G26"/>
    <mergeCell ref="B33:C33"/>
    <mergeCell ref="D33:E33"/>
    <mergeCell ref="F33:G33"/>
    <mergeCell ref="F32:G32"/>
    <mergeCell ref="D28:E2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5"/>
  <sheetViews>
    <sheetView workbookViewId="0">
      <selection activeCell="D29" sqref="D29:E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NM Cactus 14 NTL</v>
      </c>
      <c r="C12" s="407"/>
      <c r="D12" s="384" t="str">
        <f>A16</f>
        <v>ARVC 13R1 Adidas</v>
      </c>
      <c r="E12" s="385"/>
      <c r="F12" s="384" t="str">
        <f>A19</f>
        <v>Outsiders 14</v>
      </c>
      <c r="G12" s="385"/>
      <c r="H12" s="409" t="str">
        <f>A22</f>
        <v>PBEVC Amped 13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Pools!C41</f>
        <v>NM Cactus 14 NTL</v>
      </c>
      <c r="B13" s="401"/>
      <c r="C13" s="402"/>
      <c r="D13" s="40"/>
      <c r="E13" s="40"/>
      <c r="F13" s="40">
        <v>25</v>
      </c>
      <c r="G13" s="40">
        <v>14</v>
      </c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>
        <v>25</v>
      </c>
      <c r="G14" s="40">
        <v>12</v>
      </c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Pools!C42</f>
        <v>ARVC 13R1 Adidas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Pools!C43</f>
        <v>Outsiders 14</v>
      </c>
      <c r="B19" s="42">
        <f>IF(G13&gt;0,G13," ")</f>
        <v>14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Pools!C44</f>
        <v>PBEVC Amped 13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90">
        <v>2</v>
      </c>
      <c r="C28" s="391"/>
      <c r="D28" s="390"/>
      <c r="E28" s="391"/>
      <c r="F28" s="390"/>
      <c r="G28" s="391"/>
      <c r="H28" s="44"/>
      <c r="I28" s="45">
        <f>D13+D14+D15+F13+F14+F15+H13+H14+H15</f>
        <v>50</v>
      </c>
      <c r="J28" s="45">
        <f>E13+E14+E15+G13+G14+G15+I13+I14+I15</f>
        <v>26</v>
      </c>
      <c r="K28" s="45">
        <f>I28-J28</f>
        <v>24</v>
      </c>
    </row>
    <row r="29" spans="1:13" ht="24" customHeight="1" x14ac:dyDescent="0.15">
      <c r="A29" s="2" t="str">
        <f>A16</f>
        <v>ARVC 13R1 Adidas</v>
      </c>
      <c r="B29" s="390"/>
      <c r="C29" s="391"/>
      <c r="D29" s="390">
        <v>2</v>
      </c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90"/>
      <c r="C30" s="391"/>
      <c r="D30" s="390"/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2</v>
      </c>
      <c r="C32" s="410"/>
      <c r="D32" s="410">
        <f>SUM(D28:E31)</f>
        <v>2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NM Cactus 14 NTL</v>
      </c>
      <c r="C35" s="385"/>
      <c r="D35" s="384" t="str">
        <f>A30</f>
        <v>Outsiders 14</v>
      </c>
      <c r="E35" s="385"/>
      <c r="F35" s="386" t="str">
        <f>A16</f>
        <v>ARVC 13R1 Adidas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ARVC 13R1 Adidas</v>
      </c>
      <c r="C36" s="385"/>
      <c r="D36" s="384" t="str">
        <f>A22</f>
        <v>PBEVC Amped 13</v>
      </c>
      <c r="E36" s="385"/>
      <c r="F36" s="386" t="str">
        <f>A13</f>
        <v>NM Cactus 14 NTL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NM Cactus 14 NTL</v>
      </c>
      <c r="C37" s="385"/>
      <c r="D37" s="384" t="str">
        <f>A31</f>
        <v>PBEVC Amped 13</v>
      </c>
      <c r="E37" s="385"/>
      <c r="F37" s="386" t="str">
        <f>A30</f>
        <v>Outsiders 14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ARVC 13R1 Adidas</v>
      </c>
      <c r="C38" s="385"/>
      <c r="D38" s="384" t="str">
        <f>A30</f>
        <v>Outsiders 14</v>
      </c>
      <c r="E38" s="385"/>
      <c r="F38" s="386" t="str">
        <f>A28</f>
        <v>NM Cactus 14 NTL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Outsiders 14</v>
      </c>
      <c r="C39" s="385"/>
      <c r="D39" s="384" t="str">
        <f>A31</f>
        <v>PBEVC Amped 13</v>
      </c>
      <c r="E39" s="385"/>
      <c r="F39" s="386" t="str">
        <f>A16</f>
        <v>ARVC 13R1 Adidas</v>
      </c>
      <c r="G39" s="386"/>
    </row>
    <row r="40" spans="1:12" ht="18" customHeight="1" x14ac:dyDescent="0.15">
      <c r="A40" s="3" t="s">
        <v>26</v>
      </c>
      <c r="B40" s="384" t="str">
        <f>A13</f>
        <v>NM Cactus 14 NTL</v>
      </c>
      <c r="C40" s="385"/>
      <c r="D40" s="384" t="str">
        <f>A29</f>
        <v>ARVC 13R1 Adidas</v>
      </c>
      <c r="E40" s="385"/>
      <c r="F40" s="386" t="str">
        <f>A22</f>
        <v>PBEVC Amped 13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5"/>
  <sheetViews>
    <sheetView workbookViewId="0">
      <selection activeCell="D30" sqref="D30:E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SF Storm 131 Sirens</v>
      </c>
      <c r="C12" s="407"/>
      <c r="D12" s="384" t="str">
        <f>A16</f>
        <v>DCVA/505 14R Fuego</v>
      </c>
      <c r="E12" s="385"/>
      <c r="F12" s="384" t="str">
        <f>A19</f>
        <v>PBEVC Saints 13</v>
      </c>
      <c r="G12" s="385"/>
      <c r="H12" s="409" t="str">
        <f>A22</f>
        <v>FCVBC 13 Courtney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Pools!D41</f>
        <v>SF Storm 131 Sirens</v>
      </c>
      <c r="B13" s="401"/>
      <c r="C13" s="402"/>
      <c r="D13" s="40"/>
      <c r="E13" s="40"/>
      <c r="F13" s="40">
        <v>25</v>
      </c>
      <c r="G13" s="40">
        <v>20</v>
      </c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>
        <v>25</v>
      </c>
      <c r="G14" s="40">
        <v>14</v>
      </c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Pools!D42</f>
        <v>DCVA/505 14R Fuego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>
        <f>IF(G14&gt;0,G14," ")</f>
        <v>14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Pools!D44</f>
        <v>FCVBC 13 Courtney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90">
        <v>2</v>
      </c>
      <c r="C28" s="391"/>
      <c r="D28" s="390"/>
      <c r="E28" s="391"/>
      <c r="F28" s="390"/>
      <c r="G28" s="391"/>
      <c r="H28" s="44"/>
      <c r="I28" s="45">
        <f>D13+D14+D15+F13+F14+F15+H13+H14+H15</f>
        <v>50</v>
      </c>
      <c r="J28" s="45">
        <f>E13+E14+E15+G13+G14+G15+I13+I14+I15</f>
        <v>34</v>
      </c>
      <c r="K28" s="45">
        <f>I28-J28</f>
        <v>16</v>
      </c>
    </row>
    <row r="29" spans="1:13" ht="24" customHeight="1" x14ac:dyDescent="0.15">
      <c r="A29" s="2" t="str">
        <f>A16</f>
        <v>DCVA/505 14R Fuego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90"/>
      <c r="C30" s="391"/>
      <c r="D30" s="390">
        <v>2</v>
      </c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2</v>
      </c>
      <c r="C32" s="410"/>
      <c r="D32" s="410">
        <f>SUM(D28:E31)</f>
        <v>2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SF Storm 131 Sirens</v>
      </c>
      <c r="C35" s="385"/>
      <c r="D35" s="384" t="str">
        <f>A30</f>
        <v>PBEVC Saints 13</v>
      </c>
      <c r="E35" s="385"/>
      <c r="F35" s="386" t="str">
        <f>A16</f>
        <v>DCVA/505 14R Fuego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DCVA/505 14R Fuego</v>
      </c>
      <c r="C36" s="385"/>
      <c r="D36" s="384" t="str">
        <f>A22</f>
        <v>FCVBC 13 Courtney</v>
      </c>
      <c r="E36" s="385"/>
      <c r="F36" s="386" t="str">
        <f>A13</f>
        <v>SF Storm 131 Sirens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SF Storm 131 Sirens</v>
      </c>
      <c r="C37" s="385"/>
      <c r="D37" s="384" t="str">
        <f>A31</f>
        <v>FCVBC 13 Courtney</v>
      </c>
      <c r="E37" s="385"/>
      <c r="F37" s="386" t="str">
        <f>A30</f>
        <v>PBEVC Saints 13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DCVA/505 14R Fuego</v>
      </c>
      <c r="C38" s="385"/>
      <c r="D38" s="384" t="str">
        <f>A30</f>
        <v>PBEVC Saints 13</v>
      </c>
      <c r="E38" s="385"/>
      <c r="F38" s="386" t="str">
        <f>A28</f>
        <v>SF Storm 131 Sirens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PBEVC Saints 13</v>
      </c>
      <c r="C39" s="385"/>
      <c r="D39" s="384" t="str">
        <f>A31</f>
        <v>FCVBC 13 Courtney</v>
      </c>
      <c r="E39" s="385"/>
      <c r="F39" s="386" t="str">
        <f>A16</f>
        <v>DCVA/505 14R Fuego</v>
      </c>
      <c r="G39" s="386"/>
    </row>
    <row r="40" spans="1:12" ht="18" customHeight="1" x14ac:dyDescent="0.15">
      <c r="A40" s="3" t="s">
        <v>26</v>
      </c>
      <c r="B40" s="384" t="str">
        <f>A13</f>
        <v>SF Storm 131 Sirens</v>
      </c>
      <c r="C40" s="385"/>
      <c r="D40" s="384" t="str">
        <f>A29</f>
        <v>DCVA/505 14R Fuego</v>
      </c>
      <c r="E40" s="385"/>
      <c r="F40" s="386" t="str">
        <f>A22</f>
        <v>FCVBC 13 Courtney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8"/>
  <sheetViews>
    <sheetView workbookViewId="0">
      <selection activeCell="A22" sqref="A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4" t="str">
        <f>Pools!A1</f>
        <v>Presidente Picante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" x14ac:dyDescent="0.2">
      <c r="A2" s="365" t="str">
        <f>Pools!A2</f>
        <v>2/15&amp;16/20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6" t="s">
        <v>115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49" t="str">
        <f>A13</f>
        <v>ARVC 16N1 Adidas</v>
      </c>
      <c r="C12" s="373"/>
      <c r="D12" s="349" t="str">
        <f>A16</f>
        <v>SC Precision 17 Red</v>
      </c>
      <c r="E12" s="350"/>
      <c r="F12" s="374" t="str">
        <f>A19</f>
        <v>NEVBC 18 Purple</v>
      </c>
      <c r="G12" s="350"/>
      <c r="H12" s="63" t="s">
        <v>7</v>
      </c>
      <c r="I12" s="349" t="s">
        <v>8</v>
      </c>
      <c r="J12" s="350"/>
    </row>
    <row r="13" spans="1:11" s="67" customFormat="1" ht="24" customHeight="1" x14ac:dyDescent="0.2">
      <c r="A13" s="355" t="str">
        <f>Pools!B15</f>
        <v>ARVC 16N1 Adidas</v>
      </c>
      <c r="B13" s="358"/>
      <c r="C13" s="359"/>
      <c r="D13" s="66"/>
      <c r="E13" s="66"/>
      <c r="F13" s="66"/>
      <c r="G13" s="66"/>
      <c r="H13" s="355">
        <v>1</v>
      </c>
      <c r="I13" s="367"/>
      <c r="J13" s="368"/>
    </row>
    <row r="14" spans="1:11" s="67" customFormat="1" ht="24" customHeight="1" x14ac:dyDescent="0.2">
      <c r="A14" s="356"/>
      <c r="B14" s="360"/>
      <c r="C14" s="361"/>
      <c r="D14" s="66"/>
      <c r="E14" s="66"/>
      <c r="F14" s="66"/>
      <c r="G14" s="66"/>
      <c r="H14" s="356"/>
      <c r="I14" s="369"/>
      <c r="J14" s="370"/>
    </row>
    <row r="15" spans="1:11" s="67" customFormat="1" ht="24" customHeight="1" x14ac:dyDescent="0.2">
      <c r="A15" s="357"/>
      <c r="B15" s="362"/>
      <c r="C15" s="363"/>
      <c r="D15" s="66"/>
      <c r="E15" s="66"/>
      <c r="F15" s="66"/>
      <c r="G15" s="66"/>
      <c r="H15" s="357"/>
      <c r="I15" s="371"/>
      <c r="J15" s="372"/>
    </row>
    <row r="16" spans="1:11" s="67" customFormat="1" ht="24" customHeight="1" x14ac:dyDescent="0.2">
      <c r="A16" s="355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58"/>
      <c r="E16" s="359"/>
      <c r="F16" s="66"/>
      <c r="G16" s="66"/>
      <c r="H16" s="355">
        <v>2</v>
      </c>
      <c r="I16" s="367"/>
      <c r="J16" s="368"/>
    </row>
    <row r="17" spans="1:11" s="67" customFormat="1" ht="24" customHeight="1" x14ac:dyDescent="0.2">
      <c r="A17" s="356"/>
      <c r="B17" s="68" t="str">
        <f>IF(E14&gt;0,E14," ")</f>
        <v xml:space="preserve"> </v>
      </c>
      <c r="C17" s="68" t="str">
        <f>IF(D14&gt;0,D14," ")</f>
        <v xml:space="preserve"> </v>
      </c>
      <c r="D17" s="360"/>
      <c r="E17" s="361"/>
      <c r="F17" s="66"/>
      <c r="G17" s="66"/>
      <c r="H17" s="356"/>
      <c r="I17" s="369"/>
      <c r="J17" s="370"/>
    </row>
    <row r="18" spans="1:11" s="67" customFormat="1" ht="24" customHeight="1" x14ac:dyDescent="0.2">
      <c r="A18" s="357"/>
      <c r="B18" s="68" t="str">
        <f>IF(E15&gt;0,E15," ")</f>
        <v xml:space="preserve"> </v>
      </c>
      <c r="C18" s="68" t="str">
        <f>IF(D15&gt;0,D15," ")</f>
        <v xml:space="preserve"> </v>
      </c>
      <c r="D18" s="362"/>
      <c r="E18" s="363"/>
      <c r="F18" s="66"/>
      <c r="G18" s="66"/>
      <c r="H18" s="357"/>
      <c r="I18" s="371"/>
      <c r="J18" s="372"/>
    </row>
    <row r="19" spans="1:11" s="67" customFormat="1" ht="24" customHeight="1" x14ac:dyDescent="0.2">
      <c r="A19" s="355" t="str">
        <f>Pools!B17</f>
        <v>NEVBC 18 Purple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8"/>
      <c r="G19" s="359"/>
      <c r="H19" s="355">
        <v>3</v>
      </c>
      <c r="I19" s="367"/>
      <c r="J19" s="368"/>
    </row>
    <row r="20" spans="1:11" s="67" customFormat="1" ht="24" customHeight="1" x14ac:dyDescent="0.2">
      <c r="A20" s="356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0"/>
      <c r="G20" s="361"/>
      <c r="H20" s="356"/>
      <c r="I20" s="369"/>
      <c r="J20" s="370"/>
    </row>
    <row r="21" spans="1:11" s="67" customFormat="1" ht="24" customHeight="1" x14ac:dyDescent="0.2">
      <c r="A21" s="357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2"/>
      <c r="G21" s="363"/>
      <c r="H21" s="357"/>
      <c r="I21" s="371"/>
      <c r="J21" s="372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5" t="s">
        <v>9</v>
      </c>
      <c r="C23" s="375"/>
      <c r="D23" s="375"/>
      <c r="E23" s="375"/>
      <c r="F23" s="375" t="s">
        <v>10</v>
      </c>
      <c r="G23" s="375"/>
      <c r="H23" s="375"/>
      <c r="I23" s="375" t="s">
        <v>11</v>
      </c>
      <c r="J23" s="375"/>
    </row>
    <row r="24" spans="1:11" x14ac:dyDescent="0.15">
      <c r="A24" s="65"/>
      <c r="B24" s="349" t="s">
        <v>12</v>
      </c>
      <c r="C24" s="373"/>
      <c r="D24" s="373" t="s">
        <v>13</v>
      </c>
      <c r="E24" s="373"/>
      <c r="F24" s="373" t="s">
        <v>12</v>
      </c>
      <c r="G24" s="373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3"/>
      <c r="C25" s="354"/>
      <c r="D25" s="353"/>
      <c r="E25" s="354"/>
      <c r="F25" s="353"/>
      <c r="G25" s="354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SC Precision 17 Red</v>
      </c>
      <c r="B26" s="353"/>
      <c r="C26" s="354"/>
      <c r="D26" s="353"/>
      <c r="E26" s="354"/>
      <c r="F26" s="353"/>
      <c r="G26" s="354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3"/>
      <c r="C27" s="354"/>
      <c r="D27" s="353"/>
      <c r="E27" s="354"/>
      <c r="F27" s="353"/>
      <c r="G27" s="354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2">
        <f>SUM(B25:C27)</f>
        <v>0</v>
      </c>
      <c r="C28" s="352"/>
      <c r="D28" s="352">
        <f>SUM(D25:E27)</f>
        <v>0</v>
      </c>
      <c r="E28" s="352"/>
      <c r="F28" s="352">
        <f>SUM(F25:G27)</f>
        <v>0</v>
      </c>
      <c r="G28" s="352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49" t="s">
        <v>17</v>
      </c>
      <c r="C30" s="350"/>
      <c r="D30" s="349" t="s">
        <v>17</v>
      </c>
      <c r="E30" s="350"/>
      <c r="F30" s="351" t="s">
        <v>18</v>
      </c>
      <c r="G30" s="351"/>
      <c r="H30" s="376" t="s">
        <v>281</v>
      </c>
      <c r="I30" s="376"/>
      <c r="J30" s="376"/>
      <c r="K30" s="376"/>
    </row>
    <row r="31" spans="1:11" ht="18" customHeight="1" x14ac:dyDescent="0.15">
      <c r="A31" s="63" t="s">
        <v>19</v>
      </c>
      <c r="B31" s="349" t="str">
        <f>A13</f>
        <v>ARVC 16N1 Adidas</v>
      </c>
      <c r="C31" s="350"/>
      <c r="D31" s="349" t="str">
        <f>A19</f>
        <v>NEVBC 18 Purple</v>
      </c>
      <c r="E31" s="350"/>
      <c r="F31" s="351" t="str">
        <f>A16</f>
        <v>SC Precision 17 Red</v>
      </c>
      <c r="G31" s="351"/>
      <c r="H31" s="376" t="s">
        <v>112</v>
      </c>
      <c r="I31" s="376"/>
      <c r="J31" s="376"/>
      <c r="K31" s="376"/>
    </row>
    <row r="32" spans="1:11" ht="18" customHeight="1" x14ac:dyDescent="0.15">
      <c r="A32" s="63" t="s">
        <v>20</v>
      </c>
      <c r="B32" s="349" t="str">
        <f>A16</f>
        <v>SC Precision 17 Red</v>
      </c>
      <c r="C32" s="350"/>
      <c r="D32" s="349" t="str">
        <f>A19</f>
        <v>NEVBC 18 Purple</v>
      </c>
      <c r="E32" s="350"/>
      <c r="F32" s="351" t="str">
        <f>A13</f>
        <v>ARVC 16N1 Adidas</v>
      </c>
      <c r="G32" s="351"/>
      <c r="H32" s="75"/>
      <c r="I32" s="75"/>
      <c r="J32" s="75"/>
      <c r="K32" s="75"/>
    </row>
    <row r="33" spans="1:11" ht="18" customHeight="1" x14ac:dyDescent="0.15">
      <c r="A33" s="63" t="s">
        <v>21</v>
      </c>
      <c r="B33" s="349" t="str">
        <f>A13</f>
        <v>ARVC 16N1 Adidas</v>
      </c>
      <c r="C33" s="350"/>
      <c r="D33" s="349" t="str">
        <f>A16</f>
        <v>SC Precision 17 Red</v>
      </c>
      <c r="E33" s="350"/>
      <c r="F33" s="351" t="str">
        <f>A19</f>
        <v>NEVBC 18 Purple</v>
      </c>
      <c r="G33" s="351"/>
      <c r="H33" s="376"/>
      <c r="I33" s="376"/>
      <c r="J33" s="376"/>
      <c r="K33" s="376"/>
    </row>
    <row r="34" spans="1:11" ht="18" customHeight="1" x14ac:dyDescent="0.15">
      <c r="F34" s="73"/>
      <c r="G34" s="73"/>
      <c r="H34" s="376"/>
      <c r="I34" s="376"/>
      <c r="J34" s="376"/>
      <c r="K34" s="376"/>
    </row>
    <row r="35" spans="1:11" ht="18" customHeight="1" x14ac:dyDescent="0.15">
      <c r="A35" s="377"/>
      <c r="B35" s="377"/>
      <c r="C35" s="377"/>
      <c r="D35" s="377"/>
      <c r="E35" s="377"/>
      <c r="F35" s="377"/>
      <c r="G35" s="76"/>
    </row>
    <row r="36" spans="1:11" ht="18" customHeight="1" x14ac:dyDescent="0.2">
      <c r="A36" s="378" t="s">
        <v>121</v>
      </c>
      <c r="B36" s="378"/>
      <c r="C36" s="378"/>
      <c r="D36" s="378"/>
      <c r="E36" s="378"/>
      <c r="F36" s="378"/>
      <c r="G36" s="378"/>
      <c r="H36" s="378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4:C24"/>
    <mergeCell ref="D24:E24"/>
    <mergeCell ref="F24:G24"/>
    <mergeCell ref="B25:C25"/>
    <mergeCell ref="D25:E25"/>
    <mergeCell ref="F25:G25"/>
    <mergeCell ref="B27:C27"/>
    <mergeCell ref="D27:E27"/>
    <mergeCell ref="I16:J18"/>
    <mergeCell ref="F12:G12"/>
    <mergeCell ref="F19:G21"/>
    <mergeCell ref="H19:H21"/>
    <mergeCell ref="I19:J21"/>
    <mergeCell ref="B23:E23"/>
    <mergeCell ref="F23:H23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D31:E31"/>
    <mergeCell ref="F31:G31"/>
    <mergeCell ref="F27:G27"/>
    <mergeCell ref="A13:A15"/>
    <mergeCell ref="B13:C15"/>
    <mergeCell ref="A16:A18"/>
    <mergeCell ref="D16:E18"/>
    <mergeCell ref="A19:A21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EP True Grit EB 13</v>
      </c>
      <c r="C12" s="407"/>
      <c r="D12" s="384" t="str">
        <f>A16</f>
        <v>NEVBC 15 Purple</v>
      </c>
      <c r="E12" s="385"/>
      <c r="F12" s="384" t="str">
        <f>A19</f>
        <v>SF Storm 132 Pulse</v>
      </c>
      <c r="G12" s="385"/>
      <c r="H12" s="409" t="str">
        <f>A22</f>
        <v>ARVC 12R1 Adidas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Pools!A49</f>
        <v>EP True Grit EB 13</v>
      </c>
      <c r="B13" s="401"/>
      <c r="C13" s="402"/>
      <c r="D13" s="40"/>
      <c r="E13" s="40"/>
      <c r="F13" s="40"/>
      <c r="G13" s="40"/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/>
      <c r="G14" s="40"/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Pools!A51</f>
        <v>SF Storm 132 Pulse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Pools!A52</f>
        <v>ARVC 12R1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90"/>
      <c r="C28" s="391"/>
      <c r="D28" s="390"/>
      <c r="E28" s="391"/>
      <c r="F28" s="390"/>
      <c r="G28" s="391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NEVBC 15 Purple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90"/>
      <c r="C30" s="391"/>
      <c r="D30" s="390"/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0</v>
      </c>
      <c r="C32" s="410"/>
      <c r="D32" s="410">
        <f>SUM(D28:E31)</f>
        <v>0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EP True Grit EB 13</v>
      </c>
      <c r="C35" s="385"/>
      <c r="D35" s="384" t="str">
        <f>A30</f>
        <v>SF Storm 132 Pulse</v>
      </c>
      <c r="E35" s="385"/>
      <c r="F35" s="386" t="str">
        <f>A16</f>
        <v>NEVBC 15 Purple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NEVBC 15 Purple</v>
      </c>
      <c r="C36" s="385"/>
      <c r="D36" s="384" t="str">
        <f>A22</f>
        <v>ARVC 12R1 Adidas</v>
      </c>
      <c r="E36" s="385"/>
      <c r="F36" s="386" t="str">
        <f>A13</f>
        <v>EP True Grit EB 13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EP True Grit EB 13</v>
      </c>
      <c r="C37" s="385"/>
      <c r="D37" s="384" t="str">
        <f>A31</f>
        <v>ARVC 12R1 Adidas</v>
      </c>
      <c r="E37" s="385"/>
      <c r="F37" s="386" t="str">
        <f>A30</f>
        <v>SF Storm 132 Pulse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NEVBC 15 Purple</v>
      </c>
      <c r="C38" s="385"/>
      <c r="D38" s="384" t="str">
        <f>A30</f>
        <v>SF Storm 132 Pulse</v>
      </c>
      <c r="E38" s="385"/>
      <c r="F38" s="386" t="str">
        <f>A28</f>
        <v>EP True Grit EB 13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SF Storm 132 Pulse</v>
      </c>
      <c r="C39" s="385"/>
      <c r="D39" s="384" t="str">
        <f>A31</f>
        <v>ARVC 12R1 Adidas</v>
      </c>
      <c r="E39" s="385"/>
      <c r="F39" s="386" t="str">
        <f>A16</f>
        <v>NEVBC 15 Purple</v>
      </c>
      <c r="G39" s="386"/>
    </row>
    <row r="40" spans="1:12" ht="18" customHeight="1" x14ac:dyDescent="0.15">
      <c r="A40" s="3" t="s">
        <v>26</v>
      </c>
      <c r="B40" s="384" t="str">
        <f>A13</f>
        <v>EP True Grit EB 13</v>
      </c>
      <c r="C40" s="385"/>
      <c r="D40" s="384" t="str">
        <f>A29</f>
        <v>NEVBC 15 Purple</v>
      </c>
      <c r="E40" s="385"/>
      <c r="F40" s="386" t="str">
        <f>A22</f>
        <v>ARVC 12R1 Adidas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5"/>
  <sheetViews>
    <sheetView workbookViewId="0">
      <selection activeCell="B10" sqref="B1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95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ARVC 14R2 Adidas</v>
      </c>
      <c r="C12" s="407"/>
      <c r="D12" s="384" t="str">
        <f>A16</f>
        <v>SF Storm 133 Spikers</v>
      </c>
      <c r="E12" s="385"/>
      <c r="F12" s="384" t="str">
        <f>A19</f>
        <v>NM Cactus 14 Green</v>
      </c>
      <c r="G12" s="385"/>
      <c r="H12" s="409" t="str">
        <f>A22</f>
        <v>E3VB 131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Pools!B49</f>
        <v>ARVC 14R2 Adidas</v>
      </c>
      <c r="B13" s="401"/>
      <c r="C13" s="402"/>
      <c r="D13" s="40"/>
      <c r="E13" s="40"/>
      <c r="F13" s="40"/>
      <c r="G13" s="40"/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/>
      <c r="G14" s="40"/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Pools!B51</f>
        <v>NM Cactus 14 Green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Pools!B52</f>
        <v>E3VB 131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90"/>
      <c r="C28" s="391"/>
      <c r="D28" s="390"/>
      <c r="E28" s="391"/>
      <c r="F28" s="390"/>
      <c r="G28" s="391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SF Storm 133 Spikers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90"/>
      <c r="C30" s="391"/>
      <c r="D30" s="390"/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0</v>
      </c>
      <c r="C32" s="410"/>
      <c r="D32" s="410">
        <f>SUM(D28:E31)</f>
        <v>0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ARVC 14R2 Adidas</v>
      </c>
      <c r="C35" s="385"/>
      <c r="D35" s="384" t="str">
        <f>A30</f>
        <v>NM Cactus 14 Green</v>
      </c>
      <c r="E35" s="385"/>
      <c r="F35" s="386" t="str">
        <f>A16</f>
        <v>SF Storm 133 Spikers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SF Storm 133 Spikers</v>
      </c>
      <c r="C36" s="385"/>
      <c r="D36" s="384" t="str">
        <f>A22</f>
        <v>E3VB 131</v>
      </c>
      <c r="E36" s="385"/>
      <c r="F36" s="386" t="str">
        <f>A13</f>
        <v>ARVC 14R2 Adidas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ARVC 14R2 Adidas</v>
      </c>
      <c r="C37" s="385"/>
      <c r="D37" s="384" t="str">
        <f>A31</f>
        <v>E3VB 131</v>
      </c>
      <c r="E37" s="385"/>
      <c r="F37" s="386" t="str">
        <f>A30</f>
        <v>NM Cactus 14 Green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SF Storm 133 Spikers</v>
      </c>
      <c r="C38" s="385"/>
      <c r="D38" s="384" t="str">
        <f>A30</f>
        <v>NM Cactus 14 Green</v>
      </c>
      <c r="E38" s="385"/>
      <c r="F38" s="386" t="str">
        <f>A28</f>
        <v>ARVC 14R2 Adidas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NM Cactus 14 Green</v>
      </c>
      <c r="C39" s="385"/>
      <c r="D39" s="384" t="str">
        <f>A31</f>
        <v>E3VB 131</v>
      </c>
      <c r="E39" s="385"/>
      <c r="F39" s="386" t="str">
        <f>A16</f>
        <v>SF Storm 133 Spikers</v>
      </c>
      <c r="G39" s="386"/>
    </row>
    <row r="40" spans="1:12" ht="18" customHeight="1" x14ac:dyDescent="0.15">
      <c r="A40" s="3" t="s">
        <v>26</v>
      </c>
      <c r="B40" s="384" t="str">
        <f>A13</f>
        <v>ARVC 14R2 Adidas</v>
      </c>
      <c r="C40" s="385"/>
      <c r="D40" s="384" t="str">
        <f>A29</f>
        <v>SF Storm 133 Spikers</v>
      </c>
      <c r="E40" s="385"/>
      <c r="F40" s="386" t="str">
        <f>A22</f>
        <v>E3VB 131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A42:H42"/>
    <mergeCell ref="B36:C36"/>
    <mergeCell ref="D36:E36"/>
    <mergeCell ref="F36:G36"/>
    <mergeCell ref="B37:C37"/>
    <mergeCell ref="D37:E37"/>
    <mergeCell ref="F37:G37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13:C15"/>
    <mergeCell ref="K16:L18"/>
    <mergeCell ref="J19:J21"/>
    <mergeCell ref="K19:L21"/>
    <mergeCell ref="F30:G30"/>
    <mergeCell ref="B31:C31"/>
    <mergeCell ref="B26:D26"/>
    <mergeCell ref="A22:A24"/>
    <mergeCell ref="H22:I24"/>
    <mergeCell ref="J22:J24"/>
    <mergeCell ref="K22:L24"/>
    <mergeCell ref="A19:A21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F26:H26"/>
    <mergeCell ref="F28:G28"/>
    <mergeCell ref="B27:C27"/>
    <mergeCell ref="D27:E27"/>
    <mergeCell ref="F27:G27"/>
    <mergeCell ref="D30:E30"/>
    <mergeCell ref="I26:J26"/>
    <mergeCell ref="B32:C32"/>
    <mergeCell ref="D31:E31"/>
    <mergeCell ref="F31:G31"/>
    <mergeCell ref="B12:C12"/>
    <mergeCell ref="D12:E12"/>
    <mergeCell ref="F12:G1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5"/>
  <sheetViews>
    <sheetView topLeftCell="A5" workbookViewId="0">
      <selection activeCell="A25" sqref="A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155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SF Storm 141 Tsunami</v>
      </c>
      <c r="C12" s="407"/>
      <c r="D12" s="384" t="str">
        <f>A16</f>
        <v>DCVA/505 14R Spikers</v>
      </c>
      <c r="E12" s="385"/>
      <c r="F12" s="384" t="str">
        <f>A19</f>
        <v>FCVBC 14 Ohiya</v>
      </c>
      <c r="G12" s="385"/>
      <c r="H12" s="409" t="str">
        <f>A22</f>
        <v>NM Cactus 13 Black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Pools!C49</f>
        <v>SF Storm 141 Tsunami</v>
      </c>
      <c r="B13" s="401"/>
      <c r="C13" s="402"/>
      <c r="D13" s="40"/>
      <c r="E13" s="40"/>
      <c r="F13" s="40"/>
      <c r="G13" s="40"/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/>
      <c r="G14" s="40"/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Pools!C50</f>
        <v>DCVA/505 14R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Pools!C51</f>
        <v>FCVBC 14 Ohiya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Pools!C52</f>
        <v>NM Cactus 13 Black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90"/>
      <c r="C28" s="391"/>
      <c r="D28" s="390"/>
      <c r="E28" s="391"/>
      <c r="F28" s="390"/>
      <c r="G28" s="391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DCVA/505 14R Spikers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90"/>
      <c r="C30" s="391"/>
      <c r="D30" s="390"/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0</v>
      </c>
      <c r="C32" s="410"/>
      <c r="D32" s="410">
        <f>SUM(D28:E31)</f>
        <v>0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SF Storm 141 Tsunami</v>
      </c>
      <c r="C35" s="385"/>
      <c r="D35" s="384" t="str">
        <f>A30</f>
        <v>FCVBC 14 Ohiya</v>
      </c>
      <c r="E35" s="385"/>
      <c r="F35" s="386" t="str">
        <f>A16</f>
        <v>DCVA/505 14R Spikers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DCVA/505 14R Spikers</v>
      </c>
      <c r="C36" s="385"/>
      <c r="D36" s="384" t="str">
        <f>A22</f>
        <v>NM Cactus 13 Black</v>
      </c>
      <c r="E36" s="385"/>
      <c r="F36" s="386" t="str">
        <f>A13</f>
        <v>SF Storm 141 Tsunami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SF Storm 141 Tsunami</v>
      </c>
      <c r="C37" s="385"/>
      <c r="D37" s="384" t="str">
        <f>A31</f>
        <v>NM Cactus 13 Black</v>
      </c>
      <c r="E37" s="385"/>
      <c r="F37" s="386" t="str">
        <f>A30</f>
        <v>FCVBC 14 Ohiya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DCVA/505 14R Spikers</v>
      </c>
      <c r="C38" s="385"/>
      <c r="D38" s="384" t="str">
        <f>A30</f>
        <v>FCVBC 14 Ohiya</v>
      </c>
      <c r="E38" s="385"/>
      <c r="F38" s="386" t="str">
        <f>A28</f>
        <v>SF Storm 141 Tsunami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FCVBC 14 Ohiya</v>
      </c>
      <c r="C39" s="385"/>
      <c r="D39" s="384" t="str">
        <f>A31</f>
        <v>NM Cactus 13 Black</v>
      </c>
      <c r="E39" s="385"/>
      <c r="F39" s="386" t="str">
        <f>A16</f>
        <v>DCVA/505 14R Spikers</v>
      </c>
      <c r="G39" s="386"/>
    </row>
    <row r="40" spans="1:12" ht="18" customHeight="1" x14ac:dyDescent="0.15">
      <c r="A40" s="3" t="s">
        <v>26</v>
      </c>
      <c r="B40" s="384" t="str">
        <f>A13</f>
        <v>SF Storm 141 Tsunami</v>
      </c>
      <c r="C40" s="385"/>
      <c r="D40" s="384" t="str">
        <f>A29</f>
        <v>DCVA/505 14R Spikers</v>
      </c>
      <c r="E40" s="385"/>
      <c r="F40" s="386" t="str">
        <f>A22</f>
        <v>NM Cactus 13 Black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workbookViewId="0">
      <selection activeCell="D16" sqref="D16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3" t="s">
        <v>93</v>
      </c>
      <c r="B3" s="383"/>
      <c r="C3" s="383"/>
      <c r="D3" s="5"/>
      <c r="E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3" t="s">
        <v>43</v>
      </c>
      <c r="B5" s="413"/>
      <c r="C5" s="413"/>
      <c r="D5" s="413"/>
      <c r="E5" s="413"/>
      <c r="F5" s="413"/>
      <c r="G5" s="413"/>
      <c r="H5" s="413"/>
      <c r="I5" s="413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276</v>
      </c>
      <c r="D7" s="48" t="s">
        <v>277</v>
      </c>
      <c r="E7" s="50" t="s">
        <v>42</v>
      </c>
      <c r="F7" s="48" t="s">
        <v>278</v>
      </c>
      <c r="H7" s="49"/>
    </row>
    <row r="8" spans="1:9" ht="18" customHeight="1" x14ac:dyDescent="0.15">
      <c r="E8" s="19"/>
    </row>
    <row r="9" spans="1:9" ht="18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231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99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232</v>
      </c>
      <c r="F16" s="6"/>
      <c r="G16" s="154"/>
      <c r="H16" s="6"/>
      <c r="I16" s="237"/>
    </row>
    <row r="17" spans="1:9" ht="28.5" customHeight="1" x14ac:dyDescent="0.15">
      <c r="B17" s="6"/>
      <c r="C17" s="164" t="s">
        <v>233</v>
      </c>
      <c r="D17" s="239"/>
      <c r="E17" s="16"/>
      <c r="F17" s="6"/>
      <c r="G17" s="154" t="s">
        <v>234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82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149</v>
      </c>
      <c r="D19" s="163"/>
      <c r="E19" s="236" t="s">
        <v>235</v>
      </c>
      <c r="F19" s="6"/>
      <c r="G19" s="156" t="s">
        <v>97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96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236</v>
      </c>
      <c r="E22" s="168"/>
      <c r="F22" s="154" t="s">
        <v>237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37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150</v>
      </c>
      <c r="E24" s="16" t="s">
        <v>34</v>
      </c>
      <c r="F24" s="156" t="s">
        <v>89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238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70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239</v>
      </c>
      <c r="C29" s="6"/>
      <c r="D29" s="6"/>
      <c r="E29" s="173" t="s">
        <v>35</v>
      </c>
      <c r="F29" s="6"/>
      <c r="G29" s="6"/>
      <c r="H29" s="154" t="s">
        <v>240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44</v>
      </c>
      <c r="B31" s="161" t="s">
        <v>241</v>
      </c>
      <c r="C31" s="16"/>
      <c r="D31" s="16"/>
      <c r="E31" s="16"/>
      <c r="F31" s="16"/>
      <c r="G31" s="16"/>
      <c r="H31" s="246" t="s">
        <v>242</v>
      </c>
      <c r="I31" s="245" t="s">
        <v>45</v>
      </c>
    </row>
    <row r="32" spans="1:9" ht="28.5" customHeight="1" thickBot="1" x14ac:dyDescent="0.2">
      <c r="A32" s="245" t="s">
        <v>46</v>
      </c>
      <c r="B32" s="161"/>
      <c r="C32" s="16"/>
      <c r="D32" s="163"/>
      <c r="E32" s="16" t="s">
        <v>36</v>
      </c>
      <c r="F32" s="163"/>
      <c r="G32" s="16"/>
      <c r="H32" s="246"/>
      <c r="I32" s="245" t="s">
        <v>46</v>
      </c>
    </row>
    <row r="33" spans="1:9" ht="28.5" customHeight="1" x14ac:dyDescent="0.15">
      <c r="A33" s="16"/>
      <c r="B33" s="161"/>
      <c r="C33" s="16"/>
      <c r="D33" s="163"/>
      <c r="E33" s="236" t="s">
        <v>50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69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243</v>
      </c>
      <c r="E36" s="168"/>
      <c r="F36" s="154" t="s">
        <v>244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33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111</v>
      </c>
      <c r="E38" s="16" t="s">
        <v>85</v>
      </c>
      <c r="F38" s="156" t="s">
        <v>86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63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245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246</v>
      </c>
      <c r="D43" s="6"/>
      <c r="E43" s="173" t="s">
        <v>102</v>
      </c>
      <c r="F43" s="6"/>
      <c r="G43" s="246" t="s">
        <v>247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226</v>
      </c>
      <c r="D45" s="16"/>
      <c r="E45" s="16"/>
      <c r="F45" s="16"/>
      <c r="G45" s="246" t="s">
        <v>98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248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64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138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249</v>
      </c>
      <c r="E50" s="168"/>
      <c r="F50" s="154" t="s">
        <v>250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103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100</v>
      </c>
      <c r="E52" s="166" t="s">
        <v>38</v>
      </c>
      <c r="F52" s="156" t="s">
        <v>83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251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101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32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62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2:I2"/>
    <mergeCell ref="A4:I4"/>
    <mergeCell ref="A3:C3"/>
    <mergeCell ref="A5:I5"/>
    <mergeCell ref="A9:I9"/>
    <mergeCell ref="A1:I1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"/>
  <sheetViews>
    <sheetView workbookViewId="0">
      <selection activeCell="A13" sqref="A13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t="s">
        <v>93</v>
      </c>
      <c r="C3" s="383"/>
      <c r="D3" s="383"/>
      <c r="E3" s="383"/>
      <c r="F3" s="5"/>
      <c r="G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1" customHeight="1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279</v>
      </c>
      <c r="E7" s="50" t="s">
        <v>42</v>
      </c>
      <c r="F7" s="48" t="s">
        <v>280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39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51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96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252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79</v>
      </c>
      <c r="D17" s="107"/>
      <c r="E17" s="78"/>
      <c r="F17" s="80"/>
      <c r="G17" s="91" t="s">
        <v>143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87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150</v>
      </c>
      <c r="D19" s="79"/>
      <c r="E19" s="81" t="s">
        <v>49</v>
      </c>
      <c r="F19" s="80"/>
      <c r="G19" s="98" t="s">
        <v>89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69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53</v>
      </c>
      <c r="E22" s="111"/>
      <c r="F22" s="91" t="s">
        <v>65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140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83</v>
      </c>
      <c r="E24" s="78" t="s">
        <v>77</v>
      </c>
      <c r="F24" s="98" t="s">
        <v>55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63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147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141</v>
      </c>
      <c r="C29" s="80"/>
      <c r="D29" s="80"/>
      <c r="E29" s="106" t="s">
        <v>74</v>
      </c>
      <c r="F29" s="80"/>
      <c r="G29" s="80"/>
      <c r="H29" s="91" t="s">
        <v>142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48</v>
      </c>
      <c r="B31" s="100" t="s">
        <v>97</v>
      </c>
      <c r="C31" s="78"/>
      <c r="D31" s="78"/>
      <c r="E31" s="78"/>
      <c r="F31" s="78"/>
      <c r="G31" s="78"/>
      <c r="H31" s="101" t="s">
        <v>98</v>
      </c>
      <c r="I31" s="78" t="s">
        <v>47</v>
      </c>
    </row>
    <row r="32" spans="1:9" s="27" customFormat="1" ht="30" customHeight="1" thickBot="1" x14ac:dyDescent="0.2">
      <c r="A32" s="78" t="s">
        <v>46</v>
      </c>
      <c r="B32" s="100"/>
      <c r="C32" s="78"/>
      <c r="D32" s="79"/>
      <c r="E32" s="78" t="s">
        <v>75</v>
      </c>
      <c r="F32" s="79"/>
      <c r="G32" s="78"/>
      <c r="H32" s="101"/>
      <c r="I32" s="78" t="s">
        <v>46</v>
      </c>
    </row>
    <row r="33" spans="1:9" s="27" customFormat="1" ht="30" customHeight="1" x14ac:dyDescent="0.15">
      <c r="A33" s="78"/>
      <c r="B33" s="100"/>
      <c r="C33" s="78"/>
      <c r="D33" s="79"/>
      <c r="E33" s="81" t="s">
        <v>64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148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54</v>
      </c>
      <c r="E36" s="111"/>
      <c r="F36" s="91" t="s">
        <v>68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76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99</v>
      </c>
      <c r="E38" s="119" t="s">
        <v>88</v>
      </c>
      <c r="F38" s="98" t="s">
        <v>100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50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81</v>
      </c>
      <c r="D41" s="80"/>
      <c r="E41" s="86" t="s">
        <v>101</v>
      </c>
      <c r="F41" s="80"/>
      <c r="G41" s="101" t="s">
        <v>84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226</v>
      </c>
      <c r="D43" s="80"/>
      <c r="E43" s="106" t="s">
        <v>104</v>
      </c>
      <c r="F43" s="80"/>
      <c r="G43" s="101" t="s">
        <v>72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253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52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86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40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62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4" t="str">
        <f>Pools!A1</f>
        <v>Presidente Picante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" x14ac:dyDescent="0.2">
      <c r="A2" s="365" t="str">
        <f>Pools!A2</f>
        <v>2/15&amp;16/20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6" t="s">
        <v>115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49" t="str">
        <f>A13</f>
        <v>NM Cactus 12 Black</v>
      </c>
      <c r="C12" s="373"/>
      <c r="D12" s="349" t="str">
        <f>A16</f>
        <v>FCVBC 12 Jen</v>
      </c>
      <c r="E12" s="350"/>
      <c r="F12" s="374" t="str">
        <f>A19</f>
        <v>SF Storm 11 Lightning</v>
      </c>
      <c r="G12" s="350"/>
      <c r="H12" s="63" t="s">
        <v>7</v>
      </c>
      <c r="I12" s="349" t="s">
        <v>8</v>
      </c>
      <c r="J12" s="350"/>
    </row>
    <row r="13" spans="1:11" s="67" customFormat="1" ht="24" customHeight="1" x14ac:dyDescent="0.2">
      <c r="A13" s="355" t="str">
        <f>Pools!A58</f>
        <v>NM Cactus 12 Black</v>
      </c>
      <c r="B13" s="358"/>
      <c r="C13" s="359"/>
      <c r="D13" s="66"/>
      <c r="E13" s="66"/>
      <c r="F13" s="66"/>
      <c r="G13" s="66"/>
      <c r="H13" s="355">
        <v>1</v>
      </c>
      <c r="I13" s="367"/>
      <c r="J13" s="368"/>
    </row>
    <row r="14" spans="1:11" s="67" customFormat="1" ht="24" customHeight="1" x14ac:dyDescent="0.2">
      <c r="A14" s="356"/>
      <c r="B14" s="360"/>
      <c r="C14" s="361"/>
      <c r="D14" s="66"/>
      <c r="E14" s="66"/>
      <c r="F14" s="66"/>
      <c r="G14" s="66"/>
      <c r="H14" s="356"/>
      <c r="I14" s="369"/>
      <c r="J14" s="370"/>
    </row>
    <row r="15" spans="1:11" s="67" customFormat="1" ht="24" customHeight="1" x14ac:dyDescent="0.2">
      <c r="A15" s="357"/>
      <c r="B15" s="362"/>
      <c r="C15" s="363"/>
      <c r="D15" s="66"/>
      <c r="E15" s="66"/>
      <c r="F15" s="66"/>
      <c r="G15" s="66"/>
      <c r="H15" s="357"/>
      <c r="I15" s="371"/>
      <c r="J15" s="372"/>
    </row>
    <row r="16" spans="1:11" s="67" customFormat="1" ht="24" customHeight="1" x14ac:dyDescent="0.2">
      <c r="A16" s="355" t="str">
        <f>Pools!A59</f>
        <v>FCVBC 12 Jen</v>
      </c>
      <c r="B16" s="68" t="str">
        <f>IF(E13&gt;0,E13," ")</f>
        <v xml:space="preserve"> </v>
      </c>
      <c r="C16" s="68" t="str">
        <f>IF(D13&gt;0,D13," ")</f>
        <v xml:space="preserve"> </v>
      </c>
      <c r="D16" s="358"/>
      <c r="E16" s="359"/>
      <c r="F16" s="66"/>
      <c r="G16" s="66"/>
      <c r="H16" s="355">
        <v>2</v>
      </c>
      <c r="I16" s="367"/>
      <c r="J16" s="368"/>
    </row>
    <row r="17" spans="1:11" s="67" customFormat="1" ht="24" customHeight="1" x14ac:dyDescent="0.2">
      <c r="A17" s="356"/>
      <c r="B17" s="68" t="str">
        <f>IF(E14&gt;0,E14," ")</f>
        <v xml:space="preserve"> </v>
      </c>
      <c r="C17" s="68" t="str">
        <f>IF(D14&gt;0,D14," ")</f>
        <v xml:space="preserve"> </v>
      </c>
      <c r="D17" s="360"/>
      <c r="E17" s="361"/>
      <c r="F17" s="66"/>
      <c r="G17" s="66"/>
      <c r="H17" s="356"/>
      <c r="I17" s="369"/>
      <c r="J17" s="370"/>
    </row>
    <row r="18" spans="1:11" s="67" customFormat="1" ht="24" customHeight="1" x14ac:dyDescent="0.2">
      <c r="A18" s="357"/>
      <c r="B18" s="68" t="str">
        <f>IF(E15&gt;0,E15," ")</f>
        <v xml:space="preserve"> </v>
      </c>
      <c r="C18" s="68" t="str">
        <f>IF(D15&gt;0,D15," ")</f>
        <v xml:space="preserve"> </v>
      </c>
      <c r="D18" s="362"/>
      <c r="E18" s="363"/>
      <c r="F18" s="66"/>
      <c r="G18" s="66"/>
      <c r="H18" s="357"/>
      <c r="I18" s="371"/>
      <c r="J18" s="372"/>
    </row>
    <row r="19" spans="1:11" s="67" customFormat="1" ht="24" customHeight="1" x14ac:dyDescent="0.2">
      <c r="A19" s="355" t="str">
        <f>Pools!A60</f>
        <v>SF Storm 11 Lightning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8"/>
      <c r="G19" s="359"/>
      <c r="H19" s="355">
        <v>3</v>
      </c>
      <c r="I19" s="367"/>
      <c r="J19" s="368"/>
    </row>
    <row r="20" spans="1:11" s="67" customFormat="1" ht="24" customHeight="1" x14ac:dyDescent="0.2">
      <c r="A20" s="356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0"/>
      <c r="G20" s="361"/>
      <c r="H20" s="356"/>
      <c r="I20" s="369"/>
      <c r="J20" s="370"/>
    </row>
    <row r="21" spans="1:11" s="67" customFormat="1" ht="24" customHeight="1" x14ac:dyDescent="0.2">
      <c r="A21" s="357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2"/>
      <c r="G21" s="363"/>
      <c r="H21" s="357"/>
      <c r="I21" s="371"/>
      <c r="J21" s="372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5" t="s">
        <v>9</v>
      </c>
      <c r="C23" s="375"/>
      <c r="D23" s="375"/>
      <c r="E23" s="375"/>
      <c r="F23" s="375" t="s">
        <v>10</v>
      </c>
      <c r="G23" s="375"/>
      <c r="H23" s="375"/>
      <c r="I23" s="375" t="s">
        <v>11</v>
      </c>
      <c r="J23" s="375"/>
    </row>
    <row r="24" spans="1:11" x14ac:dyDescent="0.15">
      <c r="A24" s="65"/>
      <c r="B24" s="349" t="s">
        <v>12</v>
      </c>
      <c r="C24" s="373"/>
      <c r="D24" s="373" t="s">
        <v>13</v>
      </c>
      <c r="E24" s="373"/>
      <c r="F24" s="373" t="s">
        <v>12</v>
      </c>
      <c r="G24" s="373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3"/>
      <c r="C25" s="354"/>
      <c r="D25" s="353"/>
      <c r="E25" s="354"/>
      <c r="F25" s="353"/>
      <c r="G25" s="354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12 Jen</v>
      </c>
      <c r="B26" s="353"/>
      <c r="C26" s="354"/>
      <c r="D26" s="353"/>
      <c r="E26" s="354"/>
      <c r="F26" s="353"/>
      <c r="G26" s="354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SF Storm 11 Lightning</v>
      </c>
      <c r="B27" s="353"/>
      <c r="C27" s="354"/>
      <c r="D27" s="353"/>
      <c r="E27" s="354"/>
      <c r="F27" s="353"/>
      <c r="G27" s="354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2">
        <f>SUM(B25:C27)</f>
        <v>0</v>
      </c>
      <c r="C28" s="352"/>
      <c r="D28" s="352">
        <f>SUM(D25:E27)</f>
        <v>0</v>
      </c>
      <c r="E28" s="352"/>
      <c r="F28" s="352">
        <f>SUM(F25:G27)</f>
        <v>0</v>
      </c>
      <c r="G28" s="352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49" t="s">
        <v>17</v>
      </c>
      <c r="C30" s="350"/>
      <c r="D30" s="349" t="s">
        <v>17</v>
      </c>
      <c r="E30" s="350"/>
      <c r="F30" s="351" t="s">
        <v>18</v>
      </c>
      <c r="G30" s="351"/>
      <c r="H30" s="376" t="s">
        <v>281</v>
      </c>
      <c r="I30" s="376"/>
      <c r="J30" s="376"/>
      <c r="K30" s="376"/>
    </row>
    <row r="31" spans="1:11" ht="18" customHeight="1" x14ac:dyDescent="0.15">
      <c r="A31" s="63" t="s">
        <v>19</v>
      </c>
      <c r="B31" s="349" t="str">
        <f>A13</f>
        <v>NM Cactus 12 Black</v>
      </c>
      <c r="C31" s="350"/>
      <c r="D31" s="349" t="str">
        <f>A19</f>
        <v>SF Storm 11 Lightning</v>
      </c>
      <c r="E31" s="350"/>
      <c r="F31" s="351" t="str">
        <f>A16</f>
        <v>FCVBC 12 Jen</v>
      </c>
      <c r="G31" s="351"/>
      <c r="H31" s="376" t="s">
        <v>112</v>
      </c>
      <c r="I31" s="376"/>
      <c r="J31" s="376"/>
      <c r="K31" s="376"/>
    </row>
    <row r="32" spans="1:11" ht="18" customHeight="1" x14ac:dyDescent="0.15">
      <c r="A32" s="63" t="s">
        <v>20</v>
      </c>
      <c r="B32" s="349" t="str">
        <f>A16</f>
        <v>FCVBC 12 Jen</v>
      </c>
      <c r="C32" s="350"/>
      <c r="D32" s="349" t="str">
        <f>A19</f>
        <v>SF Storm 11 Lightning</v>
      </c>
      <c r="E32" s="350"/>
      <c r="F32" s="351" t="str">
        <f>A13</f>
        <v>NM Cactus 12 Black</v>
      </c>
      <c r="G32" s="351"/>
      <c r="H32" s="75"/>
      <c r="I32" s="75"/>
      <c r="J32" s="75"/>
      <c r="K32" s="75"/>
    </row>
    <row r="33" spans="1:11" ht="18" customHeight="1" x14ac:dyDescent="0.15">
      <c r="A33" s="63" t="s">
        <v>21</v>
      </c>
      <c r="B33" s="349" t="str">
        <f>A13</f>
        <v>NM Cactus 12 Black</v>
      </c>
      <c r="C33" s="350"/>
      <c r="D33" s="349" t="str">
        <f>A16</f>
        <v>FCVBC 12 Jen</v>
      </c>
      <c r="E33" s="350"/>
      <c r="F33" s="351" t="str">
        <f>A19</f>
        <v>SF Storm 11 Lightning</v>
      </c>
      <c r="G33" s="351"/>
      <c r="H33" s="376"/>
      <c r="I33" s="376"/>
      <c r="J33" s="376"/>
      <c r="K33" s="376"/>
    </row>
    <row r="34" spans="1:11" ht="18" customHeight="1" x14ac:dyDescent="0.15">
      <c r="F34" s="73"/>
      <c r="G34" s="73"/>
      <c r="H34" s="376"/>
      <c r="I34" s="376"/>
      <c r="J34" s="376"/>
      <c r="K34" s="376"/>
    </row>
    <row r="35" spans="1:11" ht="18" customHeight="1" x14ac:dyDescent="0.15">
      <c r="A35" s="377"/>
      <c r="B35" s="377"/>
      <c r="C35" s="377"/>
      <c r="D35" s="377"/>
      <c r="E35" s="377"/>
      <c r="F35" s="377"/>
      <c r="G35" s="76"/>
    </row>
    <row r="36" spans="1:11" ht="18" customHeight="1" x14ac:dyDescent="0.2">
      <c r="A36" s="378" t="s">
        <v>121</v>
      </c>
      <c r="B36" s="378"/>
      <c r="C36" s="378"/>
      <c r="D36" s="378"/>
      <c r="E36" s="378"/>
      <c r="F36" s="378"/>
      <c r="G36" s="378"/>
      <c r="H36" s="378"/>
      <c r="I36" s="77"/>
    </row>
    <row r="37" spans="1:11" ht="18" customHeight="1" x14ac:dyDescent="0.15"/>
    <row r="38" spans="1:11" ht="18" customHeight="1" x14ac:dyDescent="0.15"/>
  </sheetData>
  <mergeCells count="55">
    <mergeCell ref="B27:C27"/>
    <mergeCell ref="D27:E27"/>
    <mergeCell ref="F27:G27"/>
    <mergeCell ref="D31:E31"/>
    <mergeCell ref="F31:G31"/>
    <mergeCell ref="B32:C32"/>
    <mergeCell ref="D32:E32"/>
    <mergeCell ref="D33:E33"/>
    <mergeCell ref="F33:G33"/>
    <mergeCell ref="B31:C31"/>
    <mergeCell ref="H31:K31"/>
    <mergeCell ref="H33:K33"/>
    <mergeCell ref="B33:C33"/>
    <mergeCell ref="B26:C26"/>
    <mergeCell ref="D26:E26"/>
    <mergeCell ref="F26:G26"/>
    <mergeCell ref="H34:K34"/>
    <mergeCell ref="A35:F35"/>
    <mergeCell ref="A36:H36"/>
    <mergeCell ref="B28:C28"/>
    <mergeCell ref="D28:E28"/>
    <mergeCell ref="F28:G28"/>
    <mergeCell ref="H30:K30"/>
    <mergeCell ref="D25:E25"/>
    <mergeCell ref="I23:J23"/>
    <mergeCell ref="B24:C24"/>
    <mergeCell ref="D24:E24"/>
    <mergeCell ref="F24:G24"/>
    <mergeCell ref="F25:G25"/>
    <mergeCell ref="A19:A21"/>
    <mergeCell ref="B23:E23"/>
    <mergeCell ref="F23:H23"/>
    <mergeCell ref="F19:G21"/>
    <mergeCell ref="H19:H21"/>
    <mergeCell ref="F32:G32"/>
    <mergeCell ref="B30:C30"/>
    <mergeCell ref="D30:E30"/>
    <mergeCell ref="F30:G30"/>
    <mergeCell ref="B25:C25"/>
    <mergeCell ref="H13:H15"/>
    <mergeCell ref="I13:J15"/>
    <mergeCell ref="B12:C12"/>
    <mergeCell ref="D12:E12"/>
    <mergeCell ref="A16:A18"/>
    <mergeCell ref="D16:E18"/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8"/>
  <sheetViews>
    <sheetView workbookViewId="0">
      <selection activeCell="H13" sqref="H13:H15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4" t="str">
        <f>Pools!A1</f>
        <v>Presidente Picante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" x14ac:dyDescent="0.2">
      <c r="A2" s="365" t="str">
        <f>Pools!A2</f>
        <v>2/15&amp;16/20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6" t="s">
        <v>115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49" t="str">
        <f>A13</f>
        <v>SF Storm 12 Hurricane</v>
      </c>
      <c r="C12" s="373"/>
      <c r="D12" s="349" t="str">
        <f>A16</f>
        <v>ARVC 11N1 Adidas</v>
      </c>
      <c r="E12" s="350"/>
      <c r="F12" s="374" t="str">
        <f>A19</f>
        <v>E3VB 121</v>
      </c>
      <c r="G12" s="350"/>
      <c r="H12" s="63" t="s">
        <v>7</v>
      </c>
      <c r="I12" s="349" t="s">
        <v>8</v>
      </c>
      <c r="J12" s="350"/>
    </row>
    <row r="13" spans="1:11" s="67" customFormat="1" ht="24" customHeight="1" x14ac:dyDescent="0.2">
      <c r="A13" s="355" t="str">
        <f>Pools!B58</f>
        <v>SF Storm 12 Hurricane</v>
      </c>
      <c r="B13" s="358"/>
      <c r="C13" s="359"/>
      <c r="D13" s="66"/>
      <c r="E13" s="66"/>
      <c r="F13" s="66"/>
      <c r="G13" s="66"/>
      <c r="H13" s="355">
        <v>1</v>
      </c>
      <c r="I13" s="367"/>
      <c r="J13" s="368"/>
    </row>
    <row r="14" spans="1:11" s="67" customFormat="1" ht="24" customHeight="1" x14ac:dyDescent="0.2">
      <c r="A14" s="356"/>
      <c r="B14" s="360"/>
      <c r="C14" s="361"/>
      <c r="D14" s="66"/>
      <c r="E14" s="66"/>
      <c r="F14" s="66"/>
      <c r="G14" s="66"/>
      <c r="H14" s="356"/>
      <c r="I14" s="369"/>
      <c r="J14" s="370"/>
    </row>
    <row r="15" spans="1:11" s="67" customFormat="1" ht="24" customHeight="1" x14ac:dyDescent="0.2">
      <c r="A15" s="357"/>
      <c r="B15" s="362"/>
      <c r="C15" s="363"/>
      <c r="D15" s="66"/>
      <c r="E15" s="66"/>
      <c r="F15" s="66"/>
      <c r="G15" s="66"/>
      <c r="H15" s="357"/>
      <c r="I15" s="371"/>
      <c r="J15" s="372"/>
    </row>
    <row r="16" spans="1:11" s="67" customFormat="1" ht="24" customHeight="1" x14ac:dyDescent="0.2">
      <c r="A16" s="355" t="str">
        <f>Pools!B59</f>
        <v>ARVC 11N1 Adidas</v>
      </c>
      <c r="B16" s="68" t="str">
        <f>IF(E13&gt;0,E13," ")</f>
        <v xml:space="preserve"> </v>
      </c>
      <c r="C16" s="68" t="str">
        <f>IF(D13&gt;0,D13," ")</f>
        <v xml:space="preserve"> </v>
      </c>
      <c r="D16" s="358"/>
      <c r="E16" s="359"/>
      <c r="F16" s="66"/>
      <c r="G16" s="66"/>
      <c r="H16" s="355">
        <v>2</v>
      </c>
      <c r="I16" s="367"/>
      <c r="J16" s="368"/>
    </row>
    <row r="17" spans="1:11" s="67" customFormat="1" ht="24" customHeight="1" x14ac:dyDescent="0.2">
      <c r="A17" s="356"/>
      <c r="B17" s="68" t="str">
        <f>IF(E14&gt;0,E14," ")</f>
        <v xml:space="preserve"> </v>
      </c>
      <c r="C17" s="68" t="str">
        <f>IF(D14&gt;0,D14," ")</f>
        <v xml:space="preserve"> </v>
      </c>
      <c r="D17" s="360"/>
      <c r="E17" s="361"/>
      <c r="F17" s="66"/>
      <c r="G17" s="66"/>
      <c r="H17" s="356"/>
      <c r="I17" s="369"/>
      <c r="J17" s="370"/>
    </row>
    <row r="18" spans="1:11" s="67" customFormat="1" ht="24" customHeight="1" x14ac:dyDescent="0.2">
      <c r="A18" s="357"/>
      <c r="B18" s="68" t="str">
        <f>IF(E15&gt;0,E15," ")</f>
        <v xml:space="preserve"> </v>
      </c>
      <c r="C18" s="68" t="str">
        <f>IF(D15&gt;0,D15," ")</f>
        <v xml:space="preserve"> </v>
      </c>
      <c r="D18" s="362"/>
      <c r="E18" s="363"/>
      <c r="F18" s="66"/>
      <c r="G18" s="66"/>
      <c r="H18" s="357"/>
      <c r="I18" s="371"/>
      <c r="J18" s="372"/>
    </row>
    <row r="19" spans="1:11" s="67" customFormat="1" ht="24" customHeight="1" x14ac:dyDescent="0.2">
      <c r="A19" s="355" t="str">
        <f>Pools!B60</f>
        <v>E3VB 121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8"/>
      <c r="G19" s="359"/>
      <c r="H19" s="355">
        <v>3</v>
      </c>
      <c r="I19" s="367"/>
      <c r="J19" s="368"/>
    </row>
    <row r="20" spans="1:11" s="67" customFormat="1" ht="24" customHeight="1" x14ac:dyDescent="0.2">
      <c r="A20" s="356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0"/>
      <c r="G20" s="361"/>
      <c r="H20" s="356"/>
      <c r="I20" s="369"/>
      <c r="J20" s="370"/>
    </row>
    <row r="21" spans="1:11" s="67" customFormat="1" ht="24" customHeight="1" x14ac:dyDescent="0.2">
      <c r="A21" s="357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2"/>
      <c r="G21" s="363"/>
      <c r="H21" s="357"/>
      <c r="I21" s="371"/>
      <c r="J21" s="372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5" t="s">
        <v>9</v>
      </c>
      <c r="C23" s="375"/>
      <c r="D23" s="375"/>
      <c r="E23" s="375"/>
      <c r="F23" s="375" t="s">
        <v>10</v>
      </c>
      <c r="G23" s="375"/>
      <c r="H23" s="375"/>
      <c r="I23" s="375" t="s">
        <v>11</v>
      </c>
      <c r="J23" s="375"/>
    </row>
    <row r="24" spans="1:11" x14ac:dyDescent="0.15">
      <c r="A24" s="65"/>
      <c r="B24" s="349" t="s">
        <v>12</v>
      </c>
      <c r="C24" s="373"/>
      <c r="D24" s="373" t="s">
        <v>13</v>
      </c>
      <c r="E24" s="373"/>
      <c r="F24" s="373" t="s">
        <v>12</v>
      </c>
      <c r="G24" s="373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3"/>
      <c r="C25" s="354"/>
      <c r="D25" s="353"/>
      <c r="E25" s="354"/>
      <c r="F25" s="353"/>
      <c r="G25" s="354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ARVC 11N1 Adidas</v>
      </c>
      <c r="B26" s="353"/>
      <c r="C26" s="354"/>
      <c r="D26" s="353"/>
      <c r="E26" s="354"/>
      <c r="F26" s="353"/>
      <c r="G26" s="354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121</v>
      </c>
      <c r="B27" s="353"/>
      <c r="C27" s="354"/>
      <c r="D27" s="353"/>
      <c r="E27" s="354"/>
      <c r="F27" s="353"/>
      <c r="G27" s="354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2">
        <f>SUM(B25:C27)</f>
        <v>0</v>
      </c>
      <c r="C28" s="352"/>
      <c r="D28" s="352">
        <f>SUM(D25:E27)</f>
        <v>0</v>
      </c>
      <c r="E28" s="352"/>
      <c r="F28" s="352">
        <f>SUM(F25:G27)</f>
        <v>0</v>
      </c>
      <c r="G28" s="352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49" t="s">
        <v>17</v>
      </c>
      <c r="C30" s="350"/>
      <c r="D30" s="349" t="s">
        <v>17</v>
      </c>
      <c r="E30" s="350"/>
      <c r="F30" s="351" t="s">
        <v>18</v>
      </c>
      <c r="G30" s="351"/>
      <c r="H30" s="376" t="s">
        <v>281</v>
      </c>
      <c r="I30" s="376"/>
      <c r="J30" s="376"/>
      <c r="K30" s="376"/>
    </row>
    <row r="31" spans="1:11" ht="18" customHeight="1" x14ac:dyDescent="0.15">
      <c r="A31" s="63" t="s">
        <v>19</v>
      </c>
      <c r="B31" s="349" t="str">
        <f>A13</f>
        <v>SF Storm 12 Hurricane</v>
      </c>
      <c r="C31" s="350"/>
      <c r="D31" s="349" t="str">
        <f>A19</f>
        <v>E3VB 121</v>
      </c>
      <c r="E31" s="350"/>
      <c r="F31" s="351" t="str">
        <f>A16</f>
        <v>ARVC 11N1 Adidas</v>
      </c>
      <c r="G31" s="351"/>
      <c r="H31" s="376" t="s">
        <v>112</v>
      </c>
      <c r="I31" s="376"/>
      <c r="J31" s="376"/>
      <c r="K31" s="376"/>
    </row>
    <row r="32" spans="1:11" ht="18" customHeight="1" x14ac:dyDescent="0.15">
      <c r="A32" s="63" t="s">
        <v>20</v>
      </c>
      <c r="B32" s="349" t="str">
        <f>A16</f>
        <v>ARVC 11N1 Adidas</v>
      </c>
      <c r="C32" s="350"/>
      <c r="D32" s="349" t="str">
        <f>A19</f>
        <v>E3VB 121</v>
      </c>
      <c r="E32" s="350"/>
      <c r="F32" s="351" t="str">
        <f>A13</f>
        <v>SF Storm 12 Hurricane</v>
      </c>
      <c r="G32" s="351"/>
      <c r="H32" s="75"/>
      <c r="I32" s="75"/>
      <c r="J32" s="75"/>
      <c r="K32" s="75"/>
    </row>
    <row r="33" spans="1:11" ht="18" customHeight="1" x14ac:dyDescent="0.15">
      <c r="A33" s="63" t="s">
        <v>21</v>
      </c>
      <c r="B33" s="349" t="str">
        <f>A13</f>
        <v>SF Storm 12 Hurricane</v>
      </c>
      <c r="C33" s="350"/>
      <c r="D33" s="349" t="str">
        <f>A16</f>
        <v>ARVC 11N1 Adidas</v>
      </c>
      <c r="E33" s="350"/>
      <c r="F33" s="351" t="str">
        <f>A19</f>
        <v>E3VB 121</v>
      </c>
      <c r="G33" s="351"/>
      <c r="H33" s="376"/>
      <c r="I33" s="376"/>
      <c r="J33" s="376"/>
      <c r="K33" s="376"/>
    </row>
    <row r="34" spans="1:11" ht="18" customHeight="1" x14ac:dyDescent="0.15">
      <c r="F34" s="73"/>
      <c r="G34" s="73"/>
      <c r="H34" s="376"/>
      <c r="I34" s="376"/>
      <c r="J34" s="376"/>
      <c r="K34" s="376"/>
    </row>
    <row r="35" spans="1:11" ht="18" customHeight="1" x14ac:dyDescent="0.15">
      <c r="A35" s="377"/>
      <c r="B35" s="377"/>
      <c r="C35" s="377"/>
      <c r="D35" s="377"/>
      <c r="E35" s="377"/>
      <c r="F35" s="377"/>
      <c r="G35" s="76"/>
    </row>
    <row r="36" spans="1:11" ht="18" customHeight="1" x14ac:dyDescent="0.2">
      <c r="A36" s="378" t="s">
        <v>121</v>
      </c>
      <c r="B36" s="378"/>
      <c r="C36" s="378"/>
      <c r="D36" s="378"/>
      <c r="E36" s="378"/>
      <c r="F36" s="378"/>
      <c r="G36" s="378"/>
      <c r="H36" s="378"/>
      <c r="I36" s="77"/>
    </row>
    <row r="37" spans="1:11" ht="18" customHeight="1" x14ac:dyDescent="0.15"/>
    <row r="38" spans="1:11" ht="18" customHeight="1" x14ac:dyDescent="0.15"/>
  </sheetData>
  <mergeCells count="55"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B25:C25"/>
    <mergeCell ref="D25:E25"/>
    <mergeCell ref="F25:G25"/>
    <mergeCell ref="B26:C26"/>
    <mergeCell ref="D26:E26"/>
    <mergeCell ref="F26:G26"/>
    <mergeCell ref="B23:E23"/>
    <mergeCell ref="F23:H23"/>
    <mergeCell ref="I23:J23"/>
    <mergeCell ref="B24:C24"/>
    <mergeCell ref="D24:E24"/>
    <mergeCell ref="F24:G24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H34:K34"/>
    <mergeCell ref="A35:F35"/>
    <mergeCell ref="B32:C32"/>
    <mergeCell ref="D32:E32"/>
    <mergeCell ref="F32:G32"/>
    <mergeCell ref="B30:C30"/>
    <mergeCell ref="D30:E30"/>
    <mergeCell ref="F30:G30"/>
    <mergeCell ref="B28:C28"/>
    <mergeCell ref="D28:E28"/>
    <mergeCell ref="F28:G28"/>
    <mergeCell ref="B27:C27"/>
    <mergeCell ref="D27:E27"/>
    <mergeCell ref="F27:G27"/>
    <mergeCell ref="A19:A21"/>
    <mergeCell ref="F19:G21"/>
    <mergeCell ref="H19:H21"/>
    <mergeCell ref="I19:J21"/>
    <mergeCell ref="A13:A15"/>
    <mergeCell ref="B13:C15"/>
    <mergeCell ref="A16:A18"/>
    <mergeCell ref="D16:E18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5"/>
  <sheetViews>
    <sheetView topLeftCell="A5" workbookViewId="0">
      <selection activeCell="C33" sqref="C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DCVA/505 12R Thunder</v>
      </c>
      <c r="C12" s="407"/>
      <c r="D12" s="384" t="str">
        <f>A16</f>
        <v>District 12 Sea Devils 12</v>
      </c>
      <c r="E12" s="385"/>
      <c r="F12" s="384" t="str">
        <f>A19</f>
        <v>NM Cactus 11/12 White</v>
      </c>
      <c r="G12" s="385"/>
      <c r="H12" s="409" t="str">
        <f>A22</f>
        <v>FCVBC 11 Mandi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Pools!C58</f>
        <v>DCVA/505 12R Thunder</v>
      </c>
      <c r="B13" s="401"/>
      <c r="C13" s="402"/>
      <c r="D13" s="40"/>
      <c r="E13" s="40"/>
      <c r="F13" s="40">
        <v>25</v>
      </c>
      <c r="G13" s="40">
        <v>11</v>
      </c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>
        <v>16</v>
      </c>
      <c r="G14" s="40">
        <v>25</v>
      </c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Pools!C59</f>
        <v>District 12 Sea Devils 12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>
        <f>IF(G14&gt;0,G14," ")</f>
        <v>25</v>
      </c>
      <c r="C20" s="42">
        <f>IF(F14&gt;0,F14," ")</f>
        <v>16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Pools!C61</f>
        <v>FCVBC 11 Mandi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90">
        <v>1</v>
      </c>
      <c r="C28" s="391"/>
      <c r="D28" s="390">
        <v>1</v>
      </c>
      <c r="E28" s="391"/>
      <c r="F28" s="390"/>
      <c r="G28" s="391"/>
      <c r="H28" s="44"/>
      <c r="I28" s="45">
        <f>D13+D14+D15+F13+F14+F15+H13+H14+H15</f>
        <v>41</v>
      </c>
      <c r="J28" s="45">
        <f>E13+E14+E15+G13+G14+G15+I13+I14+I15</f>
        <v>36</v>
      </c>
      <c r="K28" s="45">
        <f>I28-J28</f>
        <v>5</v>
      </c>
    </row>
    <row r="29" spans="1:13" ht="24" customHeight="1" x14ac:dyDescent="0.15">
      <c r="A29" s="2" t="str">
        <f>A16</f>
        <v>District 12 Sea Devils 12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90">
        <v>1</v>
      </c>
      <c r="C30" s="391"/>
      <c r="D30" s="390">
        <v>1</v>
      </c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2</v>
      </c>
      <c r="C32" s="410"/>
      <c r="D32" s="410">
        <f>SUM(D28:E31)</f>
        <v>2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76" t="s">
        <v>282</v>
      </c>
      <c r="J34" s="376"/>
      <c r="K34" s="376"/>
      <c r="L34" s="376"/>
    </row>
    <row r="35" spans="1:12" ht="18" customHeight="1" x14ac:dyDescent="0.15">
      <c r="A35" s="3" t="s">
        <v>19</v>
      </c>
      <c r="B35" s="384" t="str">
        <f>A28</f>
        <v>DCVA/505 12R Thunder</v>
      </c>
      <c r="C35" s="385"/>
      <c r="D35" s="384" t="str">
        <f>A30</f>
        <v>NM Cactus 11/12 White</v>
      </c>
      <c r="E35" s="385"/>
      <c r="F35" s="386" t="str">
        <f>A16</f>
        <v>District 12 Sea Devils 12</v>
      </c>
      <c r="G35" s="386"/>
      <c r="I35" s="376" t="s">
        <v>112</v>
      </c>
      <c r="J35" s="376"/>
      <c r="K35" s="376"/>
      <c r="L35" s="376"/>
    </row>
    <row r="36" spans="1:12" ht="18" customHeight="1" x14ac:dyDescent="0.15">
      <c r="A36" s="3" t="s">
        <v>20</v>
      </c>
      <c r="B36" s="384" t="str">
        <f>A16</f>
        <v>District 12 Sea Devils 12</v>
      </c>
      <c r="C36" s="385"/>
      <c r="D36" s="384" t="str">
        <f>A22</f>
        <v>FCVBC 11 Mandi</v>
      </c>
      <c r="E36" s="385"/>
      <c r="F36" s="386" t="str">
        <f>A13</f>
        <v>DCVA/505 12R Thunder</v>
      </c>
      <c r="G36" s="386"/>
      <c r="I36" s="75"/>
      <c r="J36" s="75"/>
      <c r="K36" s="75"/>
      <c r="L36" s="75"/>
    </row>
    <row r="37" spans="1:12" ht="18" customHeight="1" x14ac:dyDescent="0.15">
      <c r="A37" s="3" t="s">
        <v>21</v>
      </c>
      <c r="B37" s="384" t="str">
        <f>A28</f>
        <v>DCVA/505 12R Thunder</v>
      </c>
      <c r="C37" s="385"/>
      <c r="D37" s="384" t="str">
        <f>A31</f>
        <v>FCVBC 11 Mandi</v>
      </c>
      <c r="E37" s="385"/>
      <c r="F37" s="386" t="str">
        <f>A30</f>
        <v>NM Cactus 11/12 White</v>
      </c>
      <c r="G37" s="386"/>
      <c r="I37" s="376"/>
      <c r="J37" s="376"/>
      <c r="K37" s="376"/>
      <c r="L37" s="376"/>
    </row>
    <row r="38" spans="1:12" ht="18" customHeight="1" x14ac:dyDescent="0.15">
      <c r="A38" s="3" t="s">
        <v>24</v>
      </c>
      <c r="B38" s="384" t="str">
        <f>A29</f>
        <v>District 12 Sea Devils 12</v>
      </c>
      <c r="C38" s="385"/>
      <c r="D38" s="384" t="str">
        <f>A30</f>
        <v>NM Cactus 11/12 White</v>
      </c>
      <c r="E38" s="385"/>
      <c r="F38" s="386" t="str">
        <f>A28</f>
        <v>DCVA/505 12R Thunder</v>
      </c>
      <c r="G38" s="386"/>
      <c r="I38" s="376"/>
      <c r="J38" s="376"/>
      <c r="K38" s="376"/>
      <c r="L38" s="376"/>
    </row>
    <row r="39" spans="1:12" ht="18" customHeight="1" x14ac:dyDescent="0.15">
      <c r="A39" s="3" t="s">
        <v>25</v>
      </c>
      <c r="B39" s="384" t="str">
        <f>A30</f>
        <v>NM Cactus 11/12 White</v>
      </c>
      <c r="C39" s="385"/>
      <c r="D39" s="384" t="str">
        <f>A31</f>
        <v>FCVBC 11 Mandi</v>
      </c>
      <c r="E39" s="385"/>
      <c r="F39" s="386" t="str">
        <f>A16</f>
        <v>District 12 Sea Devils 12</v>
      </c>
      <c r="G39" s="386"/>
    </row>
    <row r="40" spans="1:12" ht="18" customHeight="1" x14ac:dyDescent="0.15">
      <c r="A40" s="3" t="s">
        <v>26</v>
      </c>
      <c r="B40" s="384" t="str">
        <f>A13</f>
        <v>DCVA/505 12R Thunder</v>
      </c>
      <c r="C40" s="385"/>
      <c r="D40" s="384" t="str">
        <f>A29</f>
        <v>District 12 Sea Devils 12</v>
      </c>
      <c r="E40" s="385"/>
      <c r="F40" s="386" t="str">
        <f>A22</f>
        <v>FCVBC 11 Mandi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opLeftCell="A10" workbookViewId="0">
      <selection activeCell="B14" sqref="B14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18" x14ac:dyDescent="0.2">
      <c r="A3" s="383"/>
      <c r="B3" s="383"/>
      <c r="C3" s="383"/>
      <c r="D3" s="383"/>
      <c r="E3" s="5" t="s">
        <v>93</v>
      </c>
      <c r="F3" s="5"/>
      <c r="G3" s="5"/>
    </row>
    <row r="4" spans="1:9" ht="20" x14ac:dyDescent="0.2">
      <c r="A4" s="381" t="str">
        <f>Pools!A54</f>
        <v>Division 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5" t="s">
        <v>254</v>
      </c>
      <c r="B5" s="415"/>
      <c r="C5" s="415"/>
      <c r="D5" s="415"/>
      <c r="E5" s="415"/>
      <c r="F5" s="415"/>
      <c r="G5" s="415"/>
      <c r="H5" s="415"/>
      <c r="I5" s="415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287</v>
      </c>
      <c r="E7" s="265" t="s">
        <v>42</v>
      </c>
      <c r="F7" s="264" t="s">
        <v>288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4" t="s">
        <v>41</v>
      </c>
      <c r="B9" s="414"/>
      <c r="C9" s="414"/>
      <c r="D9" s="414"/>
      <c r="E9" s="414"/>
      <c r="F9" s="414"/>
      <c r="G9" s="414"/>
      <c r="H9" s="414"/>
      <c r="I9" s="414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216</v>
      </c>
      <c r="E13" s="269"/>
      <c r="F13" s="332" t="s">
        <v>31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54</v>
      </c>
      <c r="E15" s="267"/>
      <c r="F15" s="278" t="s">
        <v>49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61</v>
      </c>
      <c r="E17" s="270" t="s">
        <v>75</v>
      </c>
      <c r="F17" s="296" t="s">
        <v>56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63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79</v>
      </c>
      <c r="D21" s="266"/>
      <c r="E21" s="292" t="s">
        <v>267</v>
      </c>
      <c r="F21" s="293"/>
      <c r="G21" s="278" t="s">
        <v>65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114</v>
      </c>
      <c r="D23" s="266"/>
      <c r="E23" s="295"/>
      <c r="F23" s="293"/>
      <c r="G23" s="296" t="s">
        <v>55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40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33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51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58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142</v>
      </c>
      <c r="C31" s="77"/>
      <c r="D31" s="266"/>
      <c r="E31" s="266"/>
      <c r="F31" s="334"/>
      <c r="G31" s="293"/>
      <c r="H31" s="278" t="s">
        <v>143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34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44</v>
      </c>
      <c r="B33" s="141" t="s">
        <v>98</v>
      </c>
      <c r="C33" s="77"/>
      <c r="D33" s="266"/>
      <c r="E33" s="273"/>
      <c r="F33" s="270" t="s">
        <v>36</v>
      </c>
      <c r="G33" s="269"/>
      <c r="H33" s="296" t="s">
        <v>89</v>
      </c>
      <c r="I33" s="77" t="s">
        <v>45</v>
      </c>
    </row>
    <row r="34" spans="1:9" s="124" customFormat="1" ht="33" customHeight="1" x14ac:dyDescent="0.2">
      <c r="A34" s="77" t="s">
        <v>46</v>
      </c>
      <c r="B34" s="277"/>
      <c r="C34" s="77"/>
      <c r="D34" s="266"/>
      <c r="E34" s="273"/>
      <c r="F34" s="287"/>
      <c r="G34" s="269"/>
      <c r="H34" s="278"/>
      <c r="I34" s="77" t="s">
        <v>46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52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60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38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81</v>
      </c>
      <c r="D41" s="266"/>
      <c r="E41" s="270" t="s">
        <v>39</v>
      </c>
      <c r="F41" s="293"/>
      <c r="G41" s="278" t="s">
        <v>68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226</v>
      </c>
      <c r="E43" s="288" t="s">
        <v>64</v>
      </c>
      <c r="G43" s="296" t="s">
        <v>118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266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53</v>
      </c>
      <c r="E47" s="314"/>
      <c r="F47" s="278" t="s">
        <v>50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77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59</v>
      </c>
      <c r="E49" s="262"/>
      <c r="F49" s="296" t="s">
        <v>57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289</v>
      </c>
      <c r="C51" s="275"/>
      <c r="D51" s="317"/>
      <c r="E51" s="269"/>
      <c r="F51" s="276"/>
      <c r="G51" s="269"/>
      <c r="H51" s="233" t="s">
        <v>290</v>
      </c>
      <c r="I51" s="29"/>
    </row>
    <row r="52" spans="1:10" s="124" customFormat="1" ht="33" customHeight="1" thickBot="1" x14ac:dyDescent="0.25">
      <c r="A52" s="29"/>
      <c r="B52" s="144" t="s">
        <v>141</v>
      </c>
      <c r="C52" s="275"/>
      <c r="D52" s="307"/>
      <c r="E52" s="269"/>
      <c r="F52" s="318"/>
      <c r="G52" s="271"/>
      <c r="H52" s="278" t="s">
        <v>84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219</v>
      </c>
      <c r="E53" s="269"/>
      <c r="F53" s="339" t="s">
        <v>32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291</v>
      </c>
      <c r="B54" s="141" t="s">
        <v>97</v>
      </c>
      <c r="C54" s="275"/>
      <c r="D54" s="269"/>
      <c r="E54" s="269"/>
      <c r="F54" s="266"/>
      <c r="G54" s="266"/>
      <c r="H54" s="296" t="s">
        <v>72</v>
      </c>
      <c r="I54" s="29" t="s">
        <v>227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292</v>
      </c>
      <c r="C57" s="267"/>
      <c r="D57" s="266"/>
      <c r="E57" s="262"/>
      <c r="F57" s="266"/>
      <c r="G57" s="266"/>
      <c r="H57" s="234" t="s">
        <v>293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62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8"/>
  <sheetViews>
    <sheetView workbookViewId="0">
      <selection activeCell="B17" sqref="B1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4" t="str">
        <f>Pools!A1</f>
        <v>Presidente Picante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" x14ac:dyDescent="0.2">
      <c r="A2" s="365" t="str">
        <f>Pools!A2</f>
        <v>2/15&amp;16/20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6" t="s">
        <v>115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49" t="str">
        <f>A13</f>
        <v>E3VB 171</v>
      </c>
      <c r="C12" s="373"/>
      <c r="D12" s="349" t="str">
        <f>A16</f>
        <v>NM Cactus 17 NTL</v>
      </c>
      <c r="E12" s="350"/>
      <c r="F12" s="374" t="str">
        <f>A19</f>
        <v>ARVC 16N2 Adidas</v>
      </c>
      <c r="G12" s="350"/>
      <c r="H12" s="63" t="s">
        <v>7</v>
      </c>
      <c r="I12" s="349" t="s">
        <v>8</v>
      </c>
      <c r="J12" s="350"/>
    </row>
    <row r="13" spans="1:11" s="67" customFormat="1" ht="24" customHeight="1" x14ac:dyDescent="0.2">
      <c r="A13" s="355" t="str">
        <f>Pools!C15</f>
        <v>E3VB 171</v>
      </c>
      <c r="B13" s="358"/>
      <c r="C13" s="359"/>
      <c r="D13" s="66"/>
      <c r="E13" s="66"/>
      <c r="F13" s="66"/>
      <c r="G13" s="66"/>
      <c r="H13" s="355">
        <v>1</v>
      </c>
      <c r="I13" s="367"/>
      <c r="J13" s="368"/>
    </row>
    <row r="14" spans="1:11" s="67" customFormat="1" ht="24" customHeight="1" x14ac:dyDescent="0.2">
      <c r="A14" s="356"/>
      <c r="B14" s="360"/>
      <c r="C14" s="361"/>
      <c r="D14" s="66"/>
      <c r="E14" s="66"/>
      <c r="F14" s="66"/>
      <c r="G14" s="66"/>
      <c r="H14" s="356"/>
      <c r="I14" s="369"/>
      <c r="J14" s="370"/>
    </row>
    <row r="15" spans="1:11" s="67" customFormat="1" ht="24" customHeight="1" x14ac:dyDescent="0.2">
      <c r="A15" s="357"/>
      <c r="B15" s="362"/>
      <c r="C15" s="363"/>
      <c r="D15" s="66"/>
      <c r="E15" s="66"/>
      <c r="F15" s="66"/>
      <c r="G15" s="66"/>
      <c r="H15" s="357"/>
      <c r="I15" s="371"/>
      <c r="J15" s="372"/>
    </row>
    <row r="16" spans="1:11" s="67" customFormat="1" ht="24" customHeight="1" x14ac:dyDescent="0.2">
      <c r="A16" s="355" t="str">
        <f>Pools!C16</f>
        <v>NM Cactus 17 NTL</v>
      </c>
      <c r="B16" s="68" t="str">
        <f>IF(E13&gt;0,E13," ")</f>
        <v xml:space="preserve"> </v>
      </c>
      <c r="C16" s="68" t="str">
        <f>IF(D13&gt;0,D13," ")</f>
        <v xml:space="preserve"> </v>
      </c>
      <c r="D16" s="358"/>
      <c r="E16" s="359"/>
      <c r="F16" s="66"/>
      <c r="G16" s="66"/>
      <c r="H16" s="355">
        <v>2</v>
      </c>
      <c r="I16" s="367"/>
      <c r="J16" s="368"/>
    </row>
    <row r="17" spans="1:11" s="67" customFormat="1" ht="24" customHeight="1" x14ac:dyDescent="0.2">
      <c r="A17" s="356"/>
      <c r="B17" s="68" t="str">
        <f>IF(E14&gt;0,E14," ")</f>
        <v xml:space="preserve"> </v>
      </c>
      <c r="C17" s="68" t="str">
        <f>IF(D14&gt;0,D14," ")</f>
        <v xml:space="preserve"> </v>
      </c>
      <c r="D17" s="360"/>
      <c r="E17" s="361"/>
      <c r="F17" s="66"/>
      <c r="G17" s="66"/>
      <c r="H17" s="356"/>
      <c r="I17" s="369"/>
      <c r="J17" s="370"/>
    </row>
    <row r="18" spans="1:11" s="67" customFormat="1" ht="24" customHeight="1" x14ac:dyDescent="0.2">
      <c r="A18" s="357"/>
      <c r="B18" s="68" t="str">
        <f>IF(E15&gt;0,E15," ")</f>
        <v xml:space="preserve"> </v>
      </c>
      <c r="C18" s="68" t="str">
        <f>IF(D15&gt;0,D15," ")</f>
        <v xml:space="preserve"> </v>
      </c>
      <c r="D18" s="362"/>
      <c r="E18" s="363"/>
      <c r="F18" s="66"/>
      <c r="G18" s="66"/>
      <c r="H18" s="357"/>
      <c r="I18" s="371"/>
      <c r="J18" s="372"/>
    </row>
    <row r="19" spans="1:11" s="67" customFormat="1" ht="24" customHeight="1" x14ac:dyDescent="0.2">
      <c r="A19" s="355" t="str">
        <f>Pools!C17</f>
        <v>ARVC 16N2 Adidas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8"/>
      <c r="G19" s="359"/>
      <c r="H19" s="355">
        <v>3</v>
      </c>
      <c r="I19" s="367"/>
      <c r="J19" s="368"/>
    </row>
    <row r="20" spans="1:11" s="67" customFormat="1" ht="24" customHeight="1" x14ac:dyDescent="0.2">
      <c r="A20" s="356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0"/>
      <c r="G20" s="361"/>
      <c r="H20" s="356"/>
      <c r="I20" s="369"/>
      <c r="J20" s="370"/>
    </row>
    <row r="21" spans="1:11" s="67" customFormat="1" ht="24" customHeight="1" x14ac:dyDescent="0.2">
      <c r="A21" s="357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2"/>
      <c r="G21" s="363"/>
      <c r="H21" s="357"/>
      <c r="I21" s="371"/>
      <c r="J21" s="372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5" t="s">
        <v>9</v>
      </c>
      <c r="C23" s="375"/>
      <c r="D23" s="375"/>
      <c r="E23" s="375"/>
      <c r="F23" s="375" t="s">
        <v>10</v>
      </c>
      <c r="G23" s="375"/>
      <c r="H23" s="375"/>
      <c r="I23" s="375" t="s">
        <v>11</v>
      </c>
      <c r="J23" s="375"/>
    </row>
    <row r="24" spans="1:11" x14ac:dyDescent="0.15">
      <c r="A24" s="65"/>
      <c r="B24" s="349" t="s">
        <v>12</v>
      </c>
      <c r="C24" s="373"/>
      <c r="D24" s="373" t="s">
        <v>13</v>
      </c>
      <c r="E24" s="373"/>
      <c r="F24" s="373" t="s">
        <v>12</v>
      </c>
      <c r="G24" s="373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3"/>
      <c r="C25" s="354"/>
      <c r="D25" s="353"/>
      <c r="E25" s="354"/>
      <c r="F25" s="353"/>
      <c r="G25" s="354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NM Cactus 17 NTL</v>
      </c>
      <c r="B26" s="353"/>
      <c r="C26" s="354"/>
      <c r="D26" s="353"/>
      <c r="E26" s="354"/>
      <c r="F26" s="353"/>
      <c r="G26" s="354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ARVC 16N2 Adidas</v>
      </c>
      <c r="B27" s="353"/>
      <c r="C27" s="354"/>
      <c r="D27" s="353"/>
      <c r="E27" s="354"/>
      <c r="F27" s="353"/>
      <c r="G27" s="354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2">
        <f>SUM(B25:C27)</f>
        <v>0</v>
      </c>
      <c r="C28" s="352"/>
      <c r="D28" s="352">
        <f>SUM(D25:E27)</f>
        <v>0</v>
      </c>
      <c r="E28" s="352"/>
      <c r="F28" s="352">
        <f>SUM(F25:G27)</f>
        <v>0</v>
      </c>
      <c r="G28" s="352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49" t="s">
        <v>17</v>
      </c>
      <c r="C30" s="350"/>
      <c r="D30" s="349" t="s">
        <v>17</v>
      </c>
      <c r="E30" s="350"/>
      <c r="F30" s="351" t="s">
        <v>18</v>
      </c>
      <c r="G30" s="351"/>
      <c r="H30" s="376" t="s">
        <v>281</v>
      </c>
      <c r="I30" s="376"/>
      <c r="J30" s="376"/>
      <c r="K30" s="376"/>
    </row>
    <row r="31" spans="1:11" ht="18" customHeight="1" x14ac:dyDescent="0.15">
      <c r="A31" s="63" t="s">
        <v>19</v>
      </c>
      <c r="B31" s="349" t="str">
        <f>A13</f>
        <v>E3VB 171</v>
      </c>
      <c r="C31" s="350"/>
      <c r="D31" s="349" t="str">
        <f>A19</f>
        <v>ARVC 16N2 Adidas</v>
      </c>
      <c r="E31" s="350"/>
      <c r="F31" s="351" t="str">
        <f>A16</f>
        <v>NM Cactus 17 NTL</v>
      </c>
      <c r="G31" s="351"/>
      <c r="H31" s="376" t="s">
        <v>112</v>
      </c>
      <c r="I31" s="376"/>
      <c r="J31" s="376"/>
      <c r="K31" s="376"/>
    </row>
    <row r="32" spans="1:11" ht="18" customHeight="1" x14ac:dyDescent="0.15">
      <c r="A32" s="63" t="s">
        <v>20</v>
      </c>
      <c r="B32" s="349" t="str">
        <f>A16</f>
        <v>NM Cactus 17 NTL</v>
      </c>
      <c r="C32" s="350"/>
      <c r="D32" s="349" t="str">
        <f>A19</f>
        <v>ARVC 16N2 Adidas</v>
      </c>
      <c r="E32" s="350"/>
      <c r="F32" s="351" t="str">
        <f>A13</f>
        <v>E3VB 171</v>
      </c>
      <c r="G32" s="351"/>
      <c r="H32" s="75"/>
      <c r="I32" s="75"/>
      <c r="J32" s="75"/>
      <c r="K32" s="75"/>
    </row>
    <row r="33" spans="1:11" ht="18" customHeight="1" x14ac:dyDescent="0.15">
      <c r="A33" s="63" t="s">
        <v>21</v>
      </c>
      <c r="B33" s="349" t="str">
        <f>A13</f>
        <v>E3VB 171</v>
      </c>
      <c r="C33" s="350"/>
      <c r="D33" s="349" t="str">
        <f>A16</f>
        <v>NM Cactus 17 NTL</v>
      </c>
      <c r="E33" s="350"/>
      <c r="F33" s="351" t="str">
        <f>A19</f>
        <v>ARVC 16N2 Adidas</v>
      </c>
      <c r="G33" s="351"/>
      <c r="H33" s="376"/>
      <c r="I33" s="376"/>
      <c r="J33" s="376"/>
      <c r="K33" s="376"/>
    </row>
    <row r="34" spans="1:11" ht="18" customHeight="1" x14ac:dyDescent="0.15">
      <c r="F34" s="73"/>
      <c r="G34" s="73"/>
      <c r="H34" s="376"/>
      <c r="I34" s="376"/>
      <c r="J34" s="376"/>
      <c r="K34" s="376"/>
    </row>
    <row r="35" spans="1:11" ht="18" customHeight="1" x14ac:dyDescent="0.15">
      <c r="A35" s="377"/>
      <c r="B35" s="377"/>
      <c r="C35" s="377"/>
      <c r="D35" s="377"/>
      <c r="E35" s="377"/>
      <c r="F35" s="377"/>
      <c r="G35" s="76"/>
    </row>
    <row r="36" spans="1:11" ht="18" customHeight="1" x14ac:dyDescent="0.2">
      <c r="A36" s="378" t="s">
        <v>121</v>
      </c>
      <c r="B36" s="378"/>
      <c r="C36" s="378"/>
      <c r="D36" s="378"/>
      <c r="E36" s="378"/>
      <c r="F36" s="378"/>
      <c r="G36" s="378"/>
      <c r="H36" s="378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B28:C28"/>
    <mergeCell ref="D28:E28"/>
    <mergeCell ref="F28:G28"/>
    <mergeCell ref="B27:C27"/>
    <mergeCell ref="D27:E27"/>
    <mergeCell ref="F27:G27"/>
    <mergeCell ref="D32:E32"/>
    <mergeCell ref="F32:G32"/>
    <mergeCell ref="B30:C30"/>
    <mergeCell ref="D30:E30"/>
    <mergeCell ref="F30:G30"/>
    <mergeCell ref="B31:C31"/>
    <mergeCell ref="D31:E31"/>
    <mergeCell ref="F31:G31"/>
    <mergeCell ref="A7:K7"/>
    <mergeCell ref="I12:J12"/>
    <mergeCell ref="H13:H15"/>
    <mergeCell ref="I13:J15"/>
    <mergeCell ref="H16:H18"/>
    <mergeCell ref="I16:J18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workbookViewId="0">
      <selection activeCell="A3" sqref="A3:C3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51"/>
      <c r="I1" s="5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52"/>
      <c r="I2" s="52"/>
    </row>
    <row r="3" spans="1:9" ht="18" x14ac:dyDescent="0.2">
      <c r="A3" s="383"/>
      <c r="B3" s="383"/>
      <c r="C3" s="383"/>
      <c r="D3" s="5" t="s">
        <v>93</v>
      </c>
      <c r="E3" s="5"/>
    </row>
    <row r="4" spans="1:9" ht="20" x14ac:dyDescent="0.2">
      <c r="A4" s="381" t="str">
        <f>Pools!A11</f>
        <v>Division I</v>
      </c>
      <c r="B4" s="381"/>
      <c r="C4" s="381"/>
      <c r="D4" s="381"/>
      <c r="E4" s="381"/>
      <c r="F4" s="381"/>
      <c r="G4" s="381"/>
      <c r="H4" s="25"/>
      <c r="I4" s="25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263</v>
      </c>
      <c r="D7" s="178" t="s">
        <v>42</v>
      </c>
      <c r="E7" s="48" t="s">
        <v>264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2" t="s">
        <v>41</v>
      </c>
      <c r="B9" s="382"/>
      <c r="C9" s="382"/>
      <c r="D9" s="382"/>
      <c r="E9" s="382"/>
      <c r="F9" s="382"/>
      <c r="G9" s="382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216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79" t="s">
        <v>270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79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255</v>
      </c>
      <c r="D17" s="181"/>
      <c r="E17" s="101" t="s">
        <v>49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59</v>
      </c>
      <c r="E19" s="101" t="s">
        <v>56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39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63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267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112" t="s">
        <v>33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131</v>
      </c>
      <c r="C29" s="201"/>
      <c r="D29" s="201"/>
      <c r="E29" s="203"/>
      <c r="F29" s="101" t="s">
        <v>136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44</v>
      </c>
      <c r="B31" s="89" t="s">
        <v>61</v>
      </c>
      <c r="C31" s="201"/>
      <c r="D31" s="201"/>
      <c r="E31" s="203"/>
      <c r="F31" s="326" t="s">
        <v>61</v>
      </c>
      <c r="G31" s="175" t="s">
        <v>45</v>
      </c>
      <c r="H31" s="78"/>
      <c r="I31" s="102"/>
    </row>
    <row r="32" spans="1:9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38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79" t="s">
        <v>272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64</v>
      </c>
      <c r="E35" s="203"/>
      <c r="F35" s="194"/>
      <c r="G35" s="379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266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40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51</v>
      </c>
      <c r="E41" s="101" t="s">
        <v>50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218</v>
      </c>
      <c r="E43" s="101" t="s">
        <v>57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32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219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229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130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268</v>
      </c>
      <c r="B53" s="109" t="s">
        <v>118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224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62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5"/>
  <sheetViews>
    <sheetView workbookViewId="0">
      <selection activeCell="A22" sqref="A22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E3VB 16 Orange</v>
      </c>
      <c r="C12" s="407"/>
      <c r="D12" s="384" t="str">
        <f>A16</f>
        <v>EP True Grit BR 16</v>
      </c>
      <c r="E12" s="385"/>
      <c r="F12" s="384" t="str">
        <f>A19</f>
        <v>Outsiders 16</v>
      </c>
      <c r="G12" s="385"/>
      <c r="H12" s="409" t="str">
        <f>A22</f>
        <v>HP Blockbusters 17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Pools!A23</f>
        <v>E3VB 16 Orange</v>
      </c>
      <c r="B13" s="401"/>
      <c r="C13" s="402"/>
      <c r="D13" s="40"/>
      <c r="E13" s="40"/>
      <c r="F13" s="40"/>
      <c r="G13" s="40"/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/>
      <c r="G14" s="40"/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Pools!A24</f>
        <v>EP True Grit BR 16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Pools!A26</f>
        <v>HP Blockbusters 17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90"/>
      <c r="C28" s="391"/>
      <c r="D28" s="390"/>
      <c r="E28" s="391"/>
      <c r="F28" s="390"/>
      <c r="G28" s="391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BR 16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90"/>
      <c r="C30" s="391"/>
      <c r="D30" s="390"/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0</v>
      </c>
      <c r="C32" s="410"/>
      <c r="D32" s="410">
        <f>SUM(D28:E31)</f>
        <v>0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E3VB 16 Orange</v>
      </c>
      <c r="C35" s="385"/>
      <c r="D35" s="384" t="str">
        <f>A30</f>
        <v>Outsiders 16</v>
      </c>
      <c r="E35" s="385"/>
      <c r="F35" s="386" t="str">
        <f>A16</f>
        <v>EP True Grit BR 16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EP True Grit BR 16</v>
      </c>
      <c r="C36" s="385"/>
      <c r="D36" s="384" t="str">
        <f>A22</f>
        <v>HP Blockbusters 17</v>
      </c>
      <c r="E36" s="385"/>
      <c r="F36" s="386" t="str">
        <f>A13</f>
        <v>E3VB 16 Orange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E3VB 16 Orange</v>
      </c>
      <c r="C37" s="385"/>
      <c r="D37" s="384" t="str">
        <f>A31</f>
        <v>HP Blockbusters 17</v>
      </c>
      <c r="E37" s="385"/>
      <c r="F37" s="386" t="str">
        <f>A30</f>
        <v>Outsiders 16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EP True Grit BR 16</v>
      </c>
      <c r="C38" s="385"/>
      <c r="D38" s="384" t="str">
        <f>A30</f>
        <v>Outsiders 16</v>
      </c>
      <c r="E38" s="385"/>
      <c r="F38" s="386" t="str">
        <f>A28</f>
        <v>E3VB 16 Orange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Outsiders 16</v>
      </c>
      <c r="C39" s="385"/>
      <c r="D39" s="384" t="str">
        <f>A31</f>
        <v>HP Blockbusters 17</v>
      </c>
      <c r="E39" s="385"/>
      <c r="F39" s="386" t="str">
        <f>A16</f>
        <v>EP True Grit BR 16</v>
      </c>
      <c r="G39" s="386"/>
    </row>
    <row r="40" spans="1:12" ht="18" customHeight="1" x14ac:dyDescent="0.15">
      <c r="A40" s="3" t="s">
        <v>26</v>
      </c>
      <c r="B40" s="384" t="str">
        <f>A13</f>
        <v>E3VB 16 Orange</v>
      </c>
      <c r="C40" s="385"/>
      <c r="D40" s="384" t="str">
        <f>A29</f>
        <v>EP True Grit BR 16</v>
      </c>
      <c r="E40" s="385"/>
      <c r="F40" s="386" t="str">
        <f>A22</f>
        <v>HP Blockbusters 17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B32:C32"/>
    <mergeCell ref="D32:E32"/>
    <mergeCell ref="F32:G32"/>
    <mergeCell ref="D30:E30"/>
    <mergeCell ref="F30:G30"/>
    <mergeCell ref="B29:C29"/>
    <mergeCell ref="D29:E29"/>
    <mergeCell ref="F29:G29"/>
    <mergeCell ref="B31:C31"/>
    <mergeCell ref="D31:E31"/>
    <mergeCell ref="F31:G31"/>
    <mergeCell ref="A16:A18"/>
    <mergeCell ref="D16:E18"/>
    <mergeCell ref="A19:A21"/>
    <mergeCell ref="J19:J21"/>
    <mergeCell ref="J13:J15"/>
    <mergeCell ref="B27:C27"/>
    <mergeCell ref="D27:E27"/>
    <mergeCell ref="F27:G27"/>
    <mergeCell ref="B26:D26"/>
    <mergeCell ref="F26:H26"/>
    <mergeCell ref="B12:C12"/>
    <mergeCell ref="D12:E12"/>
    <mergeCell ref="F12:G12"/>
    <mergeCell ref="A1:M1"/>
    <mergeCell ref="A2:M2"/>
    <mergeCell ref="A7:H7"/>
    <mergeCell ref="H12:I12"/>
    <mergeCell ref="K12:L12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B36:C36"/>
    <mergeCell ref="D36:E36"/>
    <mergeCell ref="F36:G36"/>
    <mergeCell ref="B34:C34"/>
    <mergeCell ref="D34:E34"/>
    <mergeCell ref="B37:C37"/>
    <mergeCell ref="D37:E37"/>
    <mergeCell ref="F37:G37"/>
    <mergeCell ref="F34:G34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5"/>
  <sheetViews>
    <sheetView workbookViewId="0">
      <selection activeCell="D23" sqref="D2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SF Storm 161 Thunderbolt</v>
      </c>
      <c r="C12" s="407"/>
      <c r="D12" s="384" t="str">
        <f>A16</f>
        <v>SC Precision 15 Red</v>
      </c>
      <c r="E12" s="385"/>
      <c r="F12" s="384" t="str">
        <f>A19</f>
        <v>ARVC 14N2 Adidas</v>
      </c>
      <c r="G12" s="385"/>
      <c r="H12" s="409" t="str">
        <f>A22</f>
        <v>E3VB 141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Pools!B23</f>
        <v>SF Storm 161 Thunderbolt</v>
      </c>
      <c r="B13" s="401"/>
      <c r="C13" s="402"/>
      <c r="D13" s="40"/>
      <c r="E13" s="40"/>
      <c r="F13" s="40"/>
      <c r="G13" s="40"/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/>
      <c r="G14" s="40"/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Pools!B25</f>
        <v>ARVC 14N2 Adidas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Pools!B26</f>
        <v>E3VB 141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90"/>
      <c r="C28" s="391"/>
      <c r="D28" s="390"/>
      <c r="E28" s="391"/>
      <c r="F28" s="390"/>
      <c r="G28" s="391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SC Precision 15 Red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90"/>
      <c r="C30" s="391"/>
      <c r="D30" s="390"/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0</v>
      </c>
      <c r="C32" s="410"/>
      <c r="D32" s="410">
        <f>SUM(D28:E31)</f>
        <v>0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SF Storm 161 Thunderbolt</v>
      </c>
      <c r="C35" s="385"/>
      <c r="D35" s="384" t="str">
        <f>A30</f>
        <v>ARVC 14N2 Adidas</v>
      </c>
      <c r="E35" s="385"/>
      <c r="F35" s="386" t="str">
        <f>A16</f>
        <v>SC Precision 15 Red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SC Precision 15 Red</v>
      </c>
      <c r="C36" s="385"/>
      <c r="D36" s="384" t="str">
        <f>A22</f>
        <v>E3VB 141</v>
      </c>
      <c r="E36" s="385"/>
      <c r="F36" s="386" t="str">
        <f>A13</f>
        <v>SF Storm 161 Thunderbolt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SF Storm 161 Thunderbolt</v>
      </c>
      <c r="C37" s="385"/>
      <c r="D37" s="384" t="str">
        <f>A31</f>
        <v>E3VB 141</v>
      </c>
      <c r="E37" s="385"/>
      <c r="F37" s="386" t="str">
        <f>A30</f>
        <v>ARVC 14N2 Adidas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SC Precision 15 Red</v>
      </c>
      <c r="C38" s="385"/>
      <c r="D38" s="384" t="str">
        <f>A30</f>
        <v>ARVC 14N2 Adidas</v>
      </c>
      <c r="E38" s="385"/>
      <c r="F38" s="386" t="str">
        <f>A28</f>
        <v>SF Storm 161 Thunderbolt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ARVC 14N2 Adidas</v>
      </c>
      <c r="C39" s="385"/>
      <c r="D39" s="384" t="str">
        <f>A31</f>
        <v>E3VB 141</v>
      </c>
      <c r="E39" s="385"/>
      <c r="F39" s="386" t="str">
        <f>A16</f>
        <v>SC Precision 15 Red</v>
      </c>
      <c r="G39" s="386"/>
    </row>
    <row r="40" spans="1:12" ht="18" customHeight="1" x14ac:dyDescent="0.15">
      <c r="A40" s="3" t="s">
        <v>26</v>
      </c>
      <c r="B40" s="384" t="str">
        <f>A13</f>
        <v>SF Storm 161 Thunderbolt</v>
      </c>
      <c r="C40" s="385"/>
      <c r="D40" s="384" t="str">
        <f>A29</f>
        <v>SC Precision 15 Red</v>
      </c>
      <c r="E40" s="385"/>
      <c r="F40" s="386" t="str">
        <f>A22</f>
        <v>E3VB 141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8" t="s">
        <v>107</v>
      </c>
      <c r="B7" s="408"/>
      <c r="C7" s="408"/>
      <c r="D7" s="408"/>
      <c r="E7" s="408"/>
      <c r="F7" s="408"/>
      <c r="G7" s="408"/>
      <c r="H7" s="408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4" t="str">
        <f>A13</f>
        <v>ARVC 15N2 Adidas</v>
      </c>
      <c r="C12" s="407"/>
      <c r="D12" s="384" t="str">
        <f>A16</f>
        <v>Pagosa Peaks 17</v>
      </c>
      <c r="E12" s="385"/>
      <c r="F12" s="384" t="str">
        <f>A19</f>
        <v>NEVBC 18 White</v>
      </c>
      <c r="G12" s="385"/>
      <c r="H12" s="409" t="str">
        <f>A22</f>
        <v>FCVBC 15 Tani</v>
      </c>
      <c r="I12" s="385"/>
      <c r="J12" s="3" t="s">
        <v>7</v>
      </c>
      <c r="K12" s="384" t="s">
        <v>8</v>
      </c>
      <c r="L12" s="385"/>
    </row>
    <row r="13" spans="1:13" s="41" customFormat="1" ht="24" customHeight="1" x14ac:dyDescent="0.2">
      <c r="A13" s="398" t="str">
        <f>Pools!C23</f>
        <v>ARVC 15N2 Adidas</v>
      </c>
      <c r="B13" s="401"/>
      <c r="C13" s="402"/>
      <c r="D13" s="40"/>
      <c r="E13" s="40"/>
      <c r="F13" s="40"/>
      <c r="G13" s="40"/>
      <c r="H13" s="40"/>
      <c r="I13" s="40"/>
      <c r="J13" s="398">
        <v>1</v>
      </c>
      <c r="K13" s="392"/>
      <c r="L13" s="393"/>
    </row>
    <row r="14" spans="1:13" s="41" customFormat="1" ht="24" customHeight="1" x14ac:dyDescent="0.2">
      <c r="A14" s="399"/>
      <c r="B14" s="403"/>
      <c r="C14" s="404"/>
      <c r="D14" s="40"/>
      <c r="E14" s="40"/>
      <c r="F14" s="40"/>
      <c r="G14" s="40"/>
      <c r="H14" s="40"/>
      <c r="I14" s="40"/>
      <c r="J14" s="399"/>
      <c r="K14" s="394"/>
      <c r="L14" s="395"/>
    </row>
    <row r="15" spans="1:13" s="41" customFormat="1" ht="24" customHeight="1" x14ac:dyDescent="0.2">
      <c r="A15" s="400"/>
      <c r="B15" s="405"/>
      <c r="C15" s="406"/>
      <c r="D15" s="40"/>
      <c r="E15" s="40"/>
      <c r="F15" s="40"/>
      <c r="G15" s="40"/>
      <c r="H15" s="40"/>
      <c r="I15" s="40"/>
      <c r="J15" s="400"/>
      <c r="K15" s="396"/>
      <c r="L15" s="397"/>
    </row>
    <row r="16" spans="1:13" s="41" customFormat="1" ht="24" customHeight="1" x14ac:dyDescent="0.2">
      <c r="A16" s="398" t="str">
        <f>Pools!C24</f>
        <v>Pagosa Peaks 17</v>
      </c>
      <c r="B16" s="42" t="str">
        <f>IF(E13&gt;0,E13," ")</f>
        <v xml:space="preserve"> </v>
      </c>
      <c r="C16" s="42" t="str">
        <f>IF(D13&gt;0,D13," ")</f>
        <v xml:space="preserve"> </v>
      </c>
      <c r="D16" s="401"/>
      <c r="E16" s="402"/>
      <c r="F16" s="40"/>
      <c r="G16" s="40"/>
      <c r="H16" s="40"/>
      <c r="I16" s="40"/>
      <c r="J16" s="398">
        <v>2</v>
      </c>
      <c r="K16" s="392"/>
      <c r="L16" s="393"/>
    </row>
    <row r="17" spans="1:13" s="41" customFormat="1" ht="24" customHeight="1" x14ac:dyDescent="0.2">
      <c r="A17" s="399"/>
      <c r="B17" s="42" t="str">
        <f>IF(E14&gt;0,E14," ")</f>
        <v xml:space="preserve"> </v>
      </c>
      <c r="C17" s="42" t="str">
        <f>IF(D14&gt;0,D14," ")</f>
        <v xml:space="preserve"> </v>
      </c>
      <c r="D17" s="403"/>
      <c r="E17" s="404"/>
      <c r="F17" s="40"/>
      <c r="G17" s="40"/>
      <c r="H17" s="40"/>
      <c r="I17" s="40"/>
      <c r="J17" s="399"/>
      <c r="K17" s="394"/>
      <c r="L17" s="395"/>
    </row>
    <row r="18" spans="1:13" s="41" customFormat="1" ht="24" customHeight="1" x14ac:dyDescent="0.2">
      <c r="A18" s="400"/>
      <c r="B18" s="42" t="str">
        <f>IF(E15&gt;0,E15," ")</f>
        <v xml:space="preserve"> </v>
      </c>
      <c r="C18" s="42" t="str">
        <f>IF(D15&gt;0,D15," ")</f>
        <v xml:space="preserve"> </v>
      </c>
      <c r="D18" s="405"/>
      <c r="E18" s="406"/>
      <c r="F18" s="40"/>
      <c r="G18" s="40"/>
      <c r="H18" s="40"/>
      <c r="I18" s="40"/>
      <c r="J18" s="400"/>
      <c r="K18" s="396"/>
      <c r="L18" s="397"/>
    </row>
    <row r="19" spans="1:13" s="41" customFormat="1" ht="24" customHeight="1" x14ac:dyDescent="0.2">
      <c r="A19" s="398" t="str">
        <f>Pools!C25</f>
        <v>NEVBC 18 White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8">
        <v>3</v>
      </c>
      <c r="K19" s="392"/>
      <c r="L19" s="393"/>
    </row>
    <row r="20" spans="1:13" s="41" customFormat="1" ht="24" customHeight="1" x14ac:dyDescent="0.2">
      <c r="A20" s="399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99"/>
      <c r="K20" s="394"/>
      <c r="L20" s="395"/>
    </row>
    <row r="21" spans="1:13" s="41" customFormat="1" ht="24" customHeight="1" x14ac:dyDescent="0.2">
      <c r="A21" s="400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0"/>
      <c r="K21" s="396"/>
      <c r="L21" s="397"/>
    </row>
    <row r="22" spans="1:13" s="41" customFormat="1" ht="24" customHeight="1" x14ac:dyDescent="0.2">
      <c r="A22" s="398" t="str">
        <f>Pools!C26</f>
        <v>FCVBC 15 Tani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1"/>
      <c r="I22" s="402"/>
      <c r="J22" s="398">
        <v>4</v>
      </c>
      <c r="K22" s="392"/>
      <c r="L22" s="393"/>
    </row>
    <row r="23" spans="1:13" s="41" customFormat="1" ht="24" customHeight="1" x14ac:dyDescent="0.2">
      <c r="A23" s="399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3"/>
      <c r="I23" s="404"/>
      <c r="J23" s="399"/>
      <c r="K23" s="394"/>
      <c r="L23" s="395"/>
    </row>
    <row r="24" spans="1:13" s="41" customFormat="1" ht="24" customHeight="1" x14ac:dyDescent="0.2">
      <c r="A24" s="400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5"/>
      <c r="I24" s="406"/>
      <c r="J24" s="400"/>
      <c r="K24" s="396"/>
      <c r="L24" s="39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89" t="s">
        <v>9</v>
      </c>
      <c r="C26" s="389"/>
      <c r="D26" s="389"/>
      <c r="E26" s="36"/>
      <c r="F26" s="389" t="s">
        <v>10</v>
      </c>
      <c r="G26" s="389"/>
      <c r="H26" s="389"/>
      <c r="I26" s="389" t="s">
        <v>11</v>
      </c>
      <c r="J26" s="389"/>
    </row>
    <row r="27" spans="1:13" x14ac:dyDescent="0.15">
      <c r="A27" s="1"/>
      <c r="B27" s="384" t="s">
        <v>12</v>
      </c>
      <c r="C27" s="407"/>
      <c r="D27" s="407" t="s">
        <v>13</v>
      </c>
      <c r="E27" s="407"/>
      <c r="F27" s="407" t="s">
        <v>12</v>
      </c>
      <c r="G27" s="40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90"/>
      <c r="C28" s="391"/>
      <c r="D28" s="390"/>
      <c r="E28" s="391"/>
      <c r="F28" s="390"/>
      <c r="G28" s="391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Pagosa Peaks 17</v>
      </c>
      <c r="B29" s="390"/>
      <c r="C29" s="391"/>
      <c r="D29" s="390"/>
      <c r="E29" s="391"/>
      <c r="F29" s="390"/>
      <c r="G29" s="391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90"/>
      <c r="C30" s="391"/>
      <c r="D30" s="390"/>
      <c r="E30" s="391"/>
      <c r="F30" s="390"/>
      <c r="G30" s="391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90"/>
      <c r="C31" s="391"/>
      <c r="D31" s="390"/>
      <c r="E31" s="391"/>
      <c r="F31" s="390"/>
      <c r="G31" s="391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0">
        <f>SUM(B28:C31)</f>
        <v>0</v>
      </c>
      <c r="C32" s="410"/>
      <c r="D32" s="410">
        <f>SUM(D28:E31)</f>
        <v>0</v>
      </c>
      <c r="E32" s="410"/>
      <c r="F32" s="410">
        <f>SUM(F28:G31)</f>
        <v>0</v>
      </c>
      <c r="G32" s="410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4" t="s">
        <v>17</v>
      </c>
      <c r="C34" s="385"/>
      <c r="D34" s="384" t="s">
        <v>17</v>
      </c>
      <c r="E34" s="385"/>
      <c r="F34" s="386" t="s">
        <v>18</v>
      </c>
      <c r="G34" s="386"/>
      <c r="I34" s="387" t="s">
        <v>108</v>
      </c>
      <c r="J34" s="387"/>
      <c r="K34" s="387"/>
      <c r="L34" s="387"/>
    </row>
    <row r="35" spans="1:12" ht="18" customHeight="1" x14ac:dyDescent="0.15">
      <c r="A35" s="3" t="s">
        <v>19</v>
      </c>
      <c r="B35" s="384" t="str">
        <f>A28</f>
        <v>ARVC 15N2 Adidas</v>
      </c>
      <c r="C35" s="385"/>
      <c r="D35" s="384" t="str">
        <f>A30</f>
        <v>NEVBC 18 White</v>
      </c>
      <c r="E35" s="385"/>
      <c r="F35" s="386" t="str">
        <f>A16</f>
        <v>Pagosa Peaks 17</v>
      </c>
      <c r="G35" s="386"/>
      <c r="I35" s="387" t="s">
        <v>112</v>
      </c>
      <c r="J35" s="387"/>
      <c r="K35" s="387"/>
      <c r="L35" s="387"/>
    </row>
    <row r="36" spans="1:12" ht="18" customHeight="1" x14ac:dyDescent="0.15">
      <c r="A36" s="3" t="s">
        <v>20</v>
      </c>
      <c r="B36" s="384" t="str">
        <f>A16</f>
        <v>Pagosa Peaks 17</v>
      </c>
      <c r="C36" s="385"/>
      <c r="D36" s="384" t="str">
        <f>A22</f>
        <v>FCVBC 15 Tani</v>
      </c>
      <c r="E36" s="385"/>
      <c r="F36" s="386" t="str">
        <f>A13</f>
        <v>ARVC 15N2 Adidas</v>
      </c>
      <c r="G36" s="386"/>
      <c r="I36" s="18"/>
      <c r="J36" s="18"/>
      <c r="K36" s="18"/>
      <c r="L36" s="18"/>
    </row>
    <row r="37" spans="1:12" ht="18" customHeight="1" x14ac:dyDescent="0.15">
      <c r="A37" s="3" t="s">
        <v>21</v>
      </c>
      <c r="B37" s="384" t="str">
        <f>A28</f>
        <v>ARVC 15N2 Adidas</v>
      </c>
      <c r="C37" s="385"/>
      <c r="D37" s="384" t="str">
        <f>A31</f>
        <v>FCVBC 15 Tani</v>
      </c>
      <c r="E37" s="385"/>
      <c r="F37" s="386" t="str">
        <f>A30</f>
        <v>NEVBC 18 White</v>
      </c>
      <c r="G37" s="386"/>
      <c r="I37" s="387" t="s">
        <v>109</v>
      </c>
      <c r="J37" s="387"/>
      <c r="K37" s="387"/>
      <c r="L37" s="387"/>
    </row>
    <row r="38" spans="1:12" ht="18" customHeight="1" x14ac:dyDescent="0.15">
      <c r="A38" s="3" t="s">
        <v>24</v>
      </c>
      <c r="B38" s="384" t="str">
        <f>A29</f>
        <v>Pagosa Peaks 17</v>
      </c>
      <c r="C38" s="385"/>
      <c r="D38" s="384" t="str">
        <f>A30</f>
        <v>NEVBC 18 White</v>
      </c>
      <c r="E38" s="385"/>
      <c r="F38" s="386" t="str">
        <f>A28</f>
        <v>ARVC 15N2 Adidas</v>
      </c>
      <c r="G38" s="386"/>
      <c r="I38" s="387" t="s">
        <v>113</v>
      </c>
      <c r="J38" s="387"/>
      <c r="K38" s="387"/>
      <c r="L38" s="387"/>
    </row>
    <row r="39" spans="1:12" ht="18" customHeight="1" x14ac:dyDescent="0.15">
      <c r="A39" s="3" t="s">
        <v>25</v>
      </c>
      <c r="B39" s="384" t="str">
        <f>A30</f>
        <v>NEVBC 18 White</v>
      </c>
      <c r="C39" s="385"/>
      <c r="D39" s="384" t="str">
        <f>A31</f>
        <v>FCVBC 15 Tani</v>
      </c>
      <c r="E39" s="385"/>
      <c r="F39" s="386" t="str">
        <f>A16</f>
        <v>Pagosa Peaks 17</v>
      </c>
      <c r="G39" s="386"/>
    </row>
    <row r="40" spans="1:12" ht="18" customHeight="1" x14ac:dyDescent="0.15">
      <c r="A40" s="3" t="s">
        <v>26</v>
      </c>
      <c r="B40" s="384" t="str">
        <f>A13</f>
        <v>ARVC 15N2 Adidas</v>
      </c>
      <c r="C40" s="385"/>
      <c r="D40" s="384" t="str">
        <f>A29</f>
        <v>Pagosa Peaks 17</v>
      </c>
      <c r="E40" s="385"/>
      <c r="F40" s="386" t="str">
        <f>A22</f>
        <v>FCVBC 15 Tani</v>
      </c>
      <c r="G40" s="386"/>
    </row>
    <row r="41" spans="1:12" ht="18" customHeight="1" x14ac:dyDescent="0.15">
      <c r="H41" s="8"/>
      <c r="I41" s="8"/>
    </row>
    <row r="42" spans="1:1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12"/>
    </row>
    <row r="43" spans="1:12" ht="18" customHeight="1" x14ac:dyDescent="0.2">
      <c r="A43" s="378" t="s">
        <v>121</v>
      </c>
      <c r="B43" s="378"/>
      <c r="C43" s="378"/>
      <c r="D43" s="378"/>
      <c r="E43" s="378"/>
      <c r="F43" s="378"/>
      <c r="G43" s="378"/>
      <c r="H43" s="378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23" workbookViewId="0">
      <selection activeCell="A32" sqref="A32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43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263</v>
      </c>
      <c r="D7" s="178" t="s">
        <v>42</v>
      </c>
      <c r="E7" s="48" t="s">
        <v>265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255</v>
      </c>
      <c r="D17" s="181"/>
      <c r="E17" s="101" t="s">
        <v>135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217</v>
      </c>
      <c r="E19" s="326" t="s">
        <v>269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63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138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34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137</v>
      </c>
      <c r="C29" s="201"/>
      <c r="D29" s="201"/>
      <c r="E29" s="203"/>
      <c r="F29" s="101" t="s">
        <v>136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44</v>
      </c>
      <c r="B31" s="211" t="s">
        <v>271</v>
      </c>
      <c r="C31" s="201"/>
      <c r="D31" s="201"/>
      <c r="E31" s="203"/>
      <c r="F31" s="101" t="s">
        <v>61</v>
      </c>
      <c r="G31" s="175" t="s">
        <v>45</v>
      </c>
    </row>
    <row r="32" spans="1:7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4" customHeight="1" thickBot="1" x14ac:dyDescent="0.2">
      <c r="A33" s="175"/>
      <c r="B33" s="195"/>
      <c r="C33" s="201"/>
      <c r="D33" s="82" t="s">
        <v>36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38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122</v>
      </c>
      <c r="D41" s="27"/>
      <c r="E41" s="101" t="s">
        <v>256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218</v>
      </c>
      <c r="D43" s="27"/>
      <c r="E43" s="101" t="s">
        <v>57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219</v>
      </c>
      <c r="D49" s="183"/>
      <c r="E49" s="203"/>
      <c r="F49" s="27"/>
      <c r="G49" s="27"/>
    </row>
    <row r="50" spans="1:7" ht="24" customHeight="1" x14ac:dyDescent="0.2">
      <c r="A50" s="29"/>
      <c r="B50" s="185" t="s">
        <v>229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130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268</v>
      </c>
      <c r="B53" s="109" t="s">
        <v>55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224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62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workbookViewId="0">
      <selection activeCell="B12" sqref="B12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73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257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39</v>
      </c>
      <c r="F12" s="27"/>
      <c r="G12" s="27"/>
    </row>
    <row r="13" spans="1:7" s="27" customFormat="1" ht="36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220</v>
      </c>
      <c r="D17" s="181"/>
      <c r="E17" s="101" t="s">
        <v>135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59</v>
      </c>
      <c r="E19" s="101" t="s">
        <v>57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66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63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110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77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221</v>
      </c>
      <c r="C29" s="201"/>
      <c r="D29" s="201"/>
      <c r="E29" s="203"/>
      <c r="F29" s="101" t="s">
        <v>222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48</v>
      </c>
      <c r="B31" s="89" t="s">
        <v>55</v>
      </c>
      <c r="C31" s="201"/>
      <c r="D31" s="201"/>
      <c r="E31" s="203"/>
      <c r="F31" s="101" t="s">
        <v>61</v>
      </c>
      <c r="G31" s="175" t="s">
        <v>47</v>
      </c>
    </row>
    <row r="32" spans="1:7" s="27" customFormat="1" ht="36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7" customHeight="1" thickBot="1" x14ac:dyDescent="0.2">
      <c r="A33" s="175"/>
      <c r="B33" s="195"/>
      <c r="C33" s="201"/>
      <c r="D33" s="82" t="s">
        <v>75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67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133</v>
      </c>
      <c r="D41" s="27"/>
      <c r="E41" s="101" t="s">
        <v>132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60</v>
      </c>
      <c r="D43" s="27"/>
      <c r="E43" s="101" t="s">
        <v>58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40</v>
      </c>
      <c r="F48" s="27"/>
      <c r="G48" s="27"/>
    </row>
    <row r="49" spans="1:7" ht="27" customHeight="1" x14ac:dyDescent="0.15">
      <c r="A49" s="189"/>
      <c r="B49" s="189"/>
      <c r="C49" s="106" t="s">
        <v>219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62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2020-02-15T16:32:16Z</dcterms:modified>
</cp:coreProperties>
</file>