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0DE7CA2A-8C84-064C-813B-FF6072755E50}" xr6:coauthVersionLast="45" xr6:coauthVersionMax="45" xr10:uidLastSave="{00000000-0000-0000-0000-000000000000}"/>
  <bookViews>
    <workbookView xWindow="7200" yWindow="460" windowWidth="22000" windowHeight="16980" tabRatio="657" firstSheet="14" activeTab="18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5" l="1"/>
  <c r="F40" i="7" l="1"/>
  <c r="B40" i="7"/>
  <c r="F39" i="7"/>
  <c r="F36" i="7"/>
  <c r="D36" i="7"/>
  <c r="B36" i="7"/>
  <c r="F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B22" i="7"/>
  <c r="E20" i="7"/>
  <c r="D20" i="7"/>
  <c r="C20" i="7"/>
  <c r="B20" i="7"/>
  <c r="E19" i="7"/>
  <c r="D19" i="7"/>
  <c r="C19" i="7"/>
  <c r="B19" i="7"/>
  <c r="C17" i="7"/>
  <c r="B17" i="7"/>
  <c r="C16" i="7"/>
  <c r="B16" i="7"/>
  <c r="H12" i="7"/>
  <c r="F12" i="7"/>
  <c r="D12" i="7"/>
  <c r="B12" i="7"/>
  <c r="D41" i="39"/>
  <c r="D33" i="39" s="1"/>
  <c r="C19" i="39"/>
  <c r="D15" i="39"/>
  <c r="D23" i="39" s="1"/>
  <c r="E19" i="39" s="1"/>
  <c r="F28" i="39" s="1"/>
  <c r="D37" i="7" l="1"/>
  <c r="B35" i="7"/>
  <c r="I29" i="7"/>
  <c r="J29" i="7"/>
  <c r="J32" i="7"/>
  <c r="K29" i="7"/>
  <c r="I31" i="7"/>
  <c r="J31" i="7"/>
  <c r="I30" i="7"/>
  <c r="J30" i="7"/>
  <c r="B39" i="7"/>
  <c r="F37" i="7"/>
  <c r="D38" i="7"/>
  <c r="D40" i="7"/>
  <c r="B37" i="7"/>
  <c r="I32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K27" i="51" s="1"/>
  <c r="A27" i="51"/>
  <c r="E23" i="51"/>
  <c r="D23" i="51"/>
  <c r="C23" i="51"/>
  <c r="B23" i="51"/>
  <c r="E22" i="51"/>
  <c r="D22" i="51"/>
  <c r="C22" i="51"/>
  <c r="B22" i="51"/>
  <c r="E21" i="51"/>
  <c r="D21" i="51"/>
  <c r="C21" i="51"/>
  <c r="J29" i="51" s="1"/>
  <c r="B21" i="51"/>
  <c r="C20" i="51"/>
  <c r="J28" i="51" s="1"/>
  <c r="B20" i="51"/>
  <c r="C19" i="51"/>
  <c r="B19" i="51"/>
  <c r="I28" i="51"/>
  <c r="C18" i="51"/>
  <c r="B18" i="51"/>
  <c r="F14" i="51"/>
  <c r="D14" i="51"/>
  <c r="B14" i="51"/>
  <c r="E27" i="46"/>
  <c r="F24" i="46"/>
  <c r="G19" i="46"/>
  <c r="E21" i="46"/>
  <c r="D18" i="46"/>
  <c r="C23" i="46"/>
  <c r="E15" i="46"/>
  <c r="J30" i="51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B16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B22" i="41"/>
  <c r="E20" i="41"/>
  <c r="D20" i="41"/>
  <c r="C20" i="41"/>
  <c r="B20" i="41"/>
  <c r="E19" i="41"/>
  <c r="D19" i="41"/>
  <c r="C19" i="41"/>
  <c r="B19" i="41"/>
  <c r="C17" i="41"/>
  <c r="J29" i="41" s="1"/>
  <c r="B17" i="41"/>
  <c r="C16" i="41"/>
  <c r="B16" i="4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G23" i="45"/>
  <c r="F23" i="45"/>
  <c r="E23" i="45"/>
  <c r="D23" i="45"/>
  <c r="C23" i="45"/>
  <c r="B23" i="45"/>
  <c r="G22" i="45"/>
  <c r="F22" i="45"/>
  <c r="E22" i="45"/>
  <c r="D22" i="45"/>
  <c r="C22" i="45"/>
  <c r="B22" i="45"/>
  <c r="E20" i="45"/>
  <c r="D20" i="45"/>
  <c r="B20" i="45"/>
  <c r="E19" i="45"/>
  <c r="D19" i="45"/>
  <c r="C19" i="45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8" i="44" s="1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G22" i="44"/>
  <c r="F22" i="44"/>
  <c r="E22" i="44"/>
  <c r="D22" i="44"/>
  <c r="C22" i="44"/>
  <c r="B22" i="44"/>
  <c r="E20" i="44"/>
  <c r="D20" i="44"/>
  <c r="C20" i="44"/>
  <c r="B20" i="44"/>
  <c r="E19" i="44"/>
  <c r="D19" i="44"/>
  <c r="C19" i="44"/>
  <c r="B19" i="44"/>
  <c r="C17" i="44"/>
  <c r="B17" i="44"/>
  <c r="C16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C17" i="12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D40" i="42" s="1"/>
  <c r="B38" i="42"/>
  <c r="J28" i="42"/>
  <c r="I28" i="42"/>
  <c r="A28" i="42"/>
  <c r="B37" i="42" s="1"/>
  <c r="B35" i="42"/>
  <c r="G23" i="42"/>
  <c r="F23" i="42"/>
  <c r="C23" i="42"/>
  <c r="B23" i="42"/>
  <c r="G22" i="42"/>
  <c r="J31" i="42" s="1"/>
  <c r="F22" i="42"/>
  <c r="E22" i="42"/>
  <c r="C22" i="42"/>
  <c r="B22" i="42"/>
  <c r="E20" i="42"/>
  <c r="D20" i="42"/>
  <c r="C20" i="42"/>
  <c r="B20" i="42"/>
  <c r="E19" i="42"/>
  <c r="D19" i="42"/>
  <c r="C19" i="42"/>
  <c r="B19" i="42"/>
  <c r="C17" i="42"/>
  <c r="B17" i="42"/>
  <c r="C16" i="42"/>
  <c r="J29" i="42" s="1"/>
  <c r="B16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D38" i="45"/>
  <c r="B38" i="8"/>
  <c r="D38" i="47"/>
  <c r="D39" i="8"/>
  <c r="B37" i="8"/>
  <c r="D38" i="8"/>
  <c r="F38" i="8"/>
  <c r="F37" i="8"/>
  <c r="F38" i="47"/>
  <c r="B37" i="47"/>
  <c r="F37" i="47"/>
  <c r="B39" i="47"/>
  <c r="D40" i="47"/>
  <c r="D37" i="41"/>
  <c r="D40" i="41"/>
  <c r="F38" i="44"/>
  <c r="F37" i="45"/>
  <c r="B39" i="45"/>
  <c r="D40" i="45"/>
  <c r="F37" i="44"/>
  <c r="B39" i="44"/>
  <c r="D37" i="12"/>
  <c r="B39" i="42"/>
  <c r="I26" i="4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/>
  <c r="A29" i="14"/>
  <c r="D40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B22" i="14"/>
  <c r="E20" i="14"/>
  <c r="D20" i="14"/>
  <c r="C20" i="14"/>
  <c r="B20" i="14"/>
  <c r="E19" i="14"/>
  <c r="D19" i="14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J29" i="36" s="1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J31" i="34" s="1"/>
  <c r="F22" i="34"/>
  <c r="E22" i="34"/>
  <c r="D22" i="34"/>
  <c r="C22" i="34"/>
  <c r="B22" i="34"/>
  <c r="E20" i="34"/>
  <c r="D20" i="34"/>
  <c r="C20" i="34"/>
  <c r="B20" i="34"/>
  <c r="E19" i="34"/>
  <c r="D19" i="34"/>
  <c r="C19" i="34"/>
  <c r="B19" i="34"/>
  <c r="C17" i="34"/>
  <c r="B17" i="34"/>
  <c r="C16" i="34"/>
  <c r="B16" i="34"/>
  <c r="H12" i="34"/>
  <c r="F12" i="34"/>
  <c r="D12" i="34"/>
  <c r="B12" i="34"/>
  <c r="B39" i="14"/>
  <c r="D38" i="14"/>
  <c r="D39" i="13"/>
  <c r="I29" i="34"/>
  <c r="F37" i="14"/>
  <c r="J29" i="37"/>
  <c r="I29" i="13"/>
  <c r="I31" i="13"/>
  <c r="I31" i="37"/>
  <c r="J31" i="37"/>
  <c r="I30" i="37"/>
  <c r="J31" i="13"/>
  <c r="J30" i="13"/>
  <c r="D37" i="36"/>
  <c r="B35" i="34"/>
  <c r="I29" i="51" l="1"/>
  <c r="K29" i="51" s="1"/>
  <c r="I30" i="51"/>
  <c r="D37" i="14"/>
  <c r="B38" i="14"/>
  <c r="D38" i="42"/>
  <c r="F37" i="42"/>
  <c r="F38" i="42"/>
  <c r="B37" i="34"/>
  <c r="J29" i="34"/>
  <c r="F38" i="13"/>
  <c r="B35" i="13"/>
  <c r="J29" i="8"/>
  <c r="F37" i="34"/>
  <c r="D38" i="13"/>
  <c r="F38" i="14"/>
  <c r="B37" i="14"/>
  <c r="J29" i="14"/>
  <c r="J30" i="14"/>
  <c r="I31" i="14"/>
  <c r="D40" i="12"/>
  <c r="B37" i="12"/>
  <c r="B35" i="12"/>
  <c r="I29" i="12"/>
  <c r="J29" i="12"/>
  <c r="B35" i="45"/>
  <c r="F38" i="45"/>
  <c r="K28" i="44"/>
  <c r="J29" i="44"/>
  <c r="J32" i="44" s="1"/>
  <c r="D38" i="41"/>
  <c r="F37" i="41"/>
  <c r="B39" i="41"/>
  <c r="I29" i="41"/>
  <c r="J30" i="8"/>
  <c r="J31" i="14"/>
  <c r="K31" i="14" s="1"/>
  <c r="J32" i="14"/>
  <c r="K30" i="7"/>
  <c r="J30" i="45"/>
  <c r="J32" i="45"/>
  <c r="J31" i="45"/>
  <c r="K28" i="45"/>
  <c r="I30" i="44"/>
  <c r="J31" i="44"/>
  <c r="I30" i="41"/>
  <c r="J32" i="41"/>
  <c r="J31" i="41"/>
  <c r="I31" i="8"/>
  <c r="K29" i="8"/>
  <c r="I32" i="8"/>
  <c r="J31" i="8"/>
  <c r="K30" i="8"/>
  <c r="D37" i="37"/>
  <c r="B38" i="36"/>
  <c r="K29" i="34"/>
  <c r="J30" i="34"/>
  <c r="J32" i="34"/>
  <c r="I30" i="34"/>
  <c r="K31" i="13"/>
  <c r="K30" i="13"/>
  <c r="K29" i="13"/>
  <c r="J32" i="13"/>
  <c r="I32" i="13"/>
  <c r="K28" i="13"/>
  <c r="K28" i="14"/>
  <c r="I30" i="14"/>
  <c r="I26" i="33"/>
  <c r="J26" i="33"/>
  <c r="J28" i="33" s="1"/>
  <c r="K31" i="7"/>
  <c r="I31" i="12"/>
  <c r="I32" i="12"/>
  <c r="J32" i="12"/>
  <c r="I30" i="12"/>
  <c r="J30" i="12"/>
  <c r="K28" i="12"/>
  <c r="I31" i="45"/>
  <c r="I30" i="45"/>
  <c r="I31" i="44"/>
  <c r="J30" i="44"/>
  <c r="K30" i="44" s="1"/>
  <c r="I29" i="42"/>
  <c r="K29" i="42" s="1"/>
  <c r="J32" i="42"/>
  <c r="K29" i="41"/>
  <c r="K28" i="41"/>
  <c r="J30" i="41"/>
  <c r="K30" i="41" s="1"/>
  <c r="J29" i="35"/>
  <c r="I29" i="47"/>
  <c r="J29" i="47"/>
  <c r="I31" i="42"/>
  <c r="K31" i="42" s="1"/>
  <c r="I26" i="31"/>
  <c r="I28" i="31" s="1"/>
  <c r="J26" i="31"/>
  <c r="K25" i="4"/>
  <c r="J30" i="36"/>
  <c r="K29" i="37"/>
  <c r="J30" i="35"/>
  <c r="J28" i="31"/>
  <c r="I28" i="4"/>
  <c r="J27" i="4"/>
  <c r="J32" i="47"/>
  <c r="I32" i="47"/>
  <c r="J31" i="47"/>
  <c r="K28" i="35"/>
  <c r="I31" i="35"/>
  <c r="J31" i="35"/>
  <c r="K31" i="37"/>
  <c r="J32" i="36"/>
  <c r="I30" i="36"/>
  <c r="I27" i="4"/>
  <c r="J27" i="33"/>
  <c r="I27" i="33"/>
  <c r="I27" i="31"/>
  <c r="K25" i="31"/>
  <c r="J27" i="31"/>
  <c r="J32" i="35"/>
  <c r="K29" i="47"/>
  <c r="K28" i="47"/>
  <c r="I30" i="47"/>
  <c r="J30" i="47"/>
  <c r="I31" i="36"/>
  <c r="J31" i="36"/>
  <c r="K28" i="36"/>
  <c r="I32" i="36"/>
  <c r="K30" i="37"/>
  <c r="K28" i="37"/>
  <c r="J32" i="37"/>
  <c r="J30" i="42"/>
  <c r="I30" i="42"/>
  <c r="K28" i="42"/>
  <c r="F37" i="35"/>
  <c r="D35" i="35"/>
  <c r="D38" i="35"/>
  <c r="D38" i="34"/>
  <c r="F37" i="12"/>
  <c r="F37" i="36"/>
  <c r="D38" i="36"/>
  <c r="D37" i="34"/>
  <c r="I32" i="45"/>
  <c r="K29" i="45"/>
  <c r="F23" i="16"/>
  <c r="D23" i="16" s="1"/>
  <c r="C18" i="16" s="1"/>
  <c r="G18" i="16"/>
  <c r="H30" i="16" s="1"/>
  <c r="K26" i="31"/>
  <c r="I31" i="41"/>
  <c r="I31" i="47"/>
  <c r="D39" i="47"/>
  <c r="K28" i="8"/>
  <c r="K29" i="36"/>
  <c r="D37" i="35"/>
  <c r="B39" i="36"/>
  <c r="D35" i="34"/>
  <c r="B38" i="37"/>
  <c r="F37" i="13"/>
  <c r="K29" i="12"/>
  <c r="I28" i="33"/>
  <c r="D39" i="42"/>
  <c r="I29" i="44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J31" i="12"/>
  <c r="K31" i="12" s="1"/>
  <c r="D35" i="37"/>
  <c r="D38" i="37"/>
  <c r="I32" i="37"/>
  <c r="B37" i="35"/>
  <c r="B39" i="37"/>
  <c r="I32" i="34"/>
  <c r="I29" i="14"/>
  <c r="K29" i="14" s="1"/>
  <c r="I32" i="41"/>
  <c r="B37" i="36"/>
  <c r="K28" i="34"/>
  <c r="B38" i="13"/>
  <c r="F37" i="37"/>
  <c r="B39" i="13"/>
  <c r="D40" i="34"/>
  <c r="I31" i="34"/>
  <c r="K31" i="34" s="1"/>
  <c r="I29" i="35"/>
  <c r="I30" i="35"/>
  <c r="B35" i="35"/>
  <c r="K25" i="33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K28" i="51"/>
  <c r="K30" i="51" s="1"/>
  <c r="F37" i="15"/>
  <c r="E47" i="15"/>
  <c r="G42" i="15" s="1"/>
  <c r="I32" i="42" l="1"/>
  <c r="K30" i="14"/>
  <c r="K30" i="45"/>
  <c r="K32" i="14"/>
  <c r="K32" i="12"/>
  <c r="K32" i="45"/>
  <c r="K31" i="45"/>
  <c r="K31" i="44"/>
  <c r="K32" i="41"/>
  <c r="K31" i="41"/>
  <c r="K32" i="34"/>
  <c r="K32" i="8"/>
  <c r="K31" i="8"/>
  <c r="K32" i="13"/>
  <c r="K30" i="34"/>
  <c r="K26" i="33"/>
  <c r="K28" i="33"/>
  <c r="K30" i="12"/>
  <c r="K30" i="36"/>
  <c r="K28" i="31"/>
  <c r="K30" i="47"/>
  <c r="K32" i="37"/>
  <c r="K30" i="35"/>
  <c r="K26" i="4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<sst xmlns="http://schemas.openxmlformats.org/spreadsheetml/2006/main" count="1160" uniqueCount="304">
  <si>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</si>
  <si>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</si>
  <si>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</si>
  <si>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</si>
  <si>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</si>
  <si>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</si>
  <si>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</si>
  <si>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</si>
  <si>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</si>
  <si>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</si>
  <si>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</si>
  <si>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</si>
  <si>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</si>
  <si>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</si>
  <si>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</si>
  <si>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</si>
  <si>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</si>
  <si>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</si>
  <si>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</si>
  <si>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</si>
  <si>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</si>
  <si>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</si>
  <si>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</si>
  <si>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</si>
  <si>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</si>
  <si>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</si>
  <si>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</si>
  <si>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</si>
  <si>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</si>
  <si>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</si>
  <si>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</si>
  <si>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</si>
  <si>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</si>
  <si>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</si>
  <si>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</si>
  <si>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</si>
  <si>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</si>
  <si>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</si>
  <si>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</si>
  <si>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</si>
  <si>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</si>
  <si>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</si>
  <si>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</si>
  <si>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</si>
  <si>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</si>
  <si>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</si>
  <si>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</si>
  <si>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</si>
  <si>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</si>
  <si>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</si>
  <si>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</si>
  <si>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</si>
  <si>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</si>
  <si>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</si>
  <si>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</si>
  <si>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</si>
  <si>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</si>
  <si>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</si>
  <si>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</si>
  <si>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</si>
  <si>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</si>
  <si>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</si>
  <si>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</si>
  <si>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</si>
  <si>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</si>
  <si>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</si>
  <si>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</si>
  <si>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</si>
  <si>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</si>
  <si>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</si>
  <si>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</si>
  <si>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</si>
  <si>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</si>
  <si>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</si>
  <si>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</si>
  <si>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</si>
  <si>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</si>
  <si>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</si>
  <si>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</si>
  <si>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</si>
  <si>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</si>
  <si>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</si>
  <si>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</si>
  <si>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</si>
  <si>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</si>
  <si>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</si>
  <si>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</si>
  <si>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</si>
  <si>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</si>
  <si>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</si>
  <si>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</si>
  <si>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</si>
  <si>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</si>
  <si>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</si>
  <si>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</si>
  <si>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</si>
  <si>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</si>
  <si>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</si>
  <si>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</si>
  <si>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</si>
  <si>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</si>
  <si>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</si>
  <si>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</si>
  <si>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</si>
  <si>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</si>
  <si>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</si>
  <si>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</si>
  <si>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</si>
  <si>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</si>
  <si>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</si>
  <si>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</si>
  <si>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</si>
  <si>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</si>
  <si>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</si>
  <si>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</si>
  <si>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</si>
  <si>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</si>
  <si>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</si>
  <si>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</si>
  <si>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</si>
  <si>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</si>
  <si>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</si>
  <si>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</si>
  <si>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</si>
  <si>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</si>
  <si>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</si>
  <si>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</si>
  <si>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</si>
  <si>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</si>
  <si>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</si>
  <si>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</si>
  <si>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</si>
  <si>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</si>
  <si>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</si>
  <si>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</si>
  <si>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</si>
  <si>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</si>
  <si>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</si>
  <si>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</si>
  <si>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</si>
  <si>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</si>
  <si>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</si>
  <si>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</si>
  <si>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</si>
  <si>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</si>
  <si>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</si>
  <si>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</si>
  <si>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</si>
  <si>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</si>
  <si>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</si>
  <si>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</si>
  <si>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</si>
  <si>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</si>
  <si>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</si>
  <si>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</si>
  <si>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</si>
  <si>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</si>
  <si>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</si>
  <si>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</si>
  <si>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</si>
  <si>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</si>
  <si>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</si>
  <si>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</si>
  <si>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</si>
  <si>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</si>
  <si>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</si>
  <si>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</si>
  <si>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</si>
  <si>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</si>
  <si>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</si>
  <si>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</si>
  <si>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</si>
  <si>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</si>
  <si>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</si>
  <si>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</si>
  <si>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</si>
  <si>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</si>
  <si>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</si>
  <si>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</si>
  <si>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</si>
  <si>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</si>
  <si>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</si>
  <si>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</si>
  <si>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</si>
  <si>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</si>
  <si>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</si>
  <si>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</si>
  <si>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</si>
  <si>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</si>
  <si>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</si>
  <si>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loser of M9 refs</t>
  </si>
  <si>
    <t>loser of M5 refs</t>
  </si>
  <si>
    <t>F4 refs</t>
  </si>
  <si>
    <t>E4 refs</t>
  </si>
  <si>
    <t>Loser of M2 refs</t>
  </si>
  <si>
    <t>loser M10 refs</t>
  </si>
  <si>
    <t>\</t>
  </si>
  <si>
    <t>GOLD Brackets</t>
  </si>
  <si>
    <t>GOLD</t>
  </si>
  <si>
    <t>C2 refs</t>
  </si>
  <si>
    <t>D2 refs</t>
  </si>
  <si>
    <t>BRONZE</t>
  </si>
  <si>
    <t>CONSOLATION</t>
  </si>
  <si>
    <t>Winners</t>
  </si>
  <si>
    <t>RRHS Ct. 12</t>
  </si>
  <si>
    <t>RRHS Ct. 11</t>
  </si>
  <si>
    <t>F2 refs</t>
  </si>
  <si>
    <t>E2 refs</t>
  </si>
  <si>
    <t>SILVER</t>
  </si>
  <si>
    <t>RRHS Ct. 13</t>
  </si>
  <si>
    <t>RRHS Ct. 14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</si>
  <si>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</si>
  <si>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</si>
  <si>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</si>
  <si>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</si>
  <si>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</si>
  <si>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</si>
  <si>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</si>
  <si>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</si>
  <si>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</si>
  <si>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</si>
  <si>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</si>
  <si>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</si>
  <si>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</si>
  <si>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</si>
  <si>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</si>
  <si>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</si>
  <si>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</si>
  <si>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</si>
  <si>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</si>
  <si>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</si>
  <si>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</si>
  <si>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</si>
  <si>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</si>
  <si>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</si>
  <si>
    <t>A1 - ARVC RA 10 Black</t>
  </si>
  <si>
    <t>A3- ARVC RA 10 White</t>
  </si>
  <si>
    <t>A1 - SF Storm N1 Spikers</t>
  </si>
  <si>
    <t>A2 - Warriors 15</t>
  </si>
  <si>
    <t>A3 - ARVC 12 N1 Adidas</t>
  </si>
  <si>
    <t>A4 - NEVBC 14 White</t>
  </si>
  <si>
    <t>A2 - SF Storm 11 Lightning</t>
  </si>
  <si>
    <t>A4 - ARVC RA 10 Red</t>
  </si>
  <si>
    <t>D1  - ARVC 13N2 Adidas</t>
  </si>
  <si>
    <t>D2  - ARVC RA 13/14 Orange</t>
  </si>
  <si>
    <t>D3 - SF Storm 141 Tsunami</t>
  </si>
  <si>
    <t>D4 - SF Storm 132 Pulse</t>
  </si>
  <si>
    <t>D1) - E3VB 16 Blue</t>
  </si>
  <si>
    <t>D2) - NM Dynami 15/16</t>
  </si>
  <si>
    <t>D3 - ARVC 15R2 Adidas</t>
  </si>
  <si>
    <t>D4 - FCVBC 142 Lorraine</t>
  </si>
  <si>
    <t>A1 - NEVBC 18 Purple</t>
  </si>
  <si>
    <t>A2 - E3VB 141</t>
  </si>
  <si>
    <t>A3 - FCVBC 15 Tani</t>
  </si>
  <si>
    <t>B1 - Warriors 17</t>
  </si>
  <si>
    <t>B2 - NEVBC 18 White</t>
  </si>
  <si>
    <t>B3 - 3:23 Eclipse 15</t>
  </si>
  <si>
    <t>C1 - ARVC 14N1 Adidas</t>
  </si>
  <si>
    <t>C2 - E3VB 16 Orange</t>
  </si>
  <si>
    <t>C3 - SF Storm 16 Thunderbolt</t>
  </si>
  <si>
    <t>C4 refs</t>
  </si>
  <si>
    <t>C1 - ARVC 11N1 Adidas</t>
  </si>
  <si>
    <t>C2 - ARVC RA 12 Balck</t>
  </si>
  <si>
    <t>C3 - Warriors 12</t>
  </si>
  <si>
    <t>C4 - NEVBC 12 Purple</t>
  </si>
  <si>
    <t>A1 - ARVC 12R1 Adidas</t>
  </si>
  <si>
    <t>A2 - SEVC Crush</t>
  </si>
  <si>
    <t>A3 - ARVC RA 12 White</t>
  </si>
  <si>
    <t>A4 - ARVC RA 11 Red</t>
  </si>
  <si>
    <t>B1 - SF Storm 12 Hurricane</t>
  </si>
  <si>
    <t>B2 - ARVC RA 11 Black</t>
  </si>
  <si>
    <t>B3 - NNM Fusion 12U</t>
  </si>
  <si>
    <t>B4 - ARVC RA 12 Red</t>
  </si>
  <si>
    <t>C1 - NNM Fusion 14U</t>
  </si>
  <si>
    <t>C2 - SF Storm N 142 Rangers</t>
  </si>
  <si>
    <t>C3 - ARVC 13/14 White</t>
  </si>
  <si>
    <t>C4 - ARVC RA 13/14 Red</t>
  </si>
  <si>
    <t>A1) - ARVC 15R1 Adidas</t>
  </si>
  <si>
    <t>A2) - VC2 14 Vipers</t>
  </si>
  <si>
    <t>A3 - FCVBC 152 Cassie</t>
  </si>
  <si>
    <t>A4 - ARVC 14R1 Adidas</t>
  </si>
  <si>
    <t>F1 - ARVC 13R1 Adidas</t>
  </si>
  <si>
    <t>F4 - Warriors 14/15</t>
  </si>
  <si>
    <t>E3 - ARVC RA 13/14 Pink</t>
  </si>
  <si>
    <t>E4 - ARVC RA 13/14 Blue</t>
  </si>
  <si>
    <t>C3 - District 12 161</t>
  </si>
  <si>
    <t>C4 - NEVBC 15 Purple</t>
  </si>
  <si>
    <t>B1) - FCVBC 141 Robin</t>
  </si>
  <si>
    <t>B4 - NEVBC 14 Purple</t>
  </si>
  <si>
    <t>E1 - SF Storm 13 Sirens</t>
  </si>
  <si>
    <t>E2 - SEVC Premier</t>
  </si>
  <si>
    <t>C1) - SF Storm 151 Thunder</t>
  </si>
  <si>
    <t>C2) - Rockhill Blast</t>
  </si>
  <si>
    <t>B1 - VC2 14 Mamba</t>
  </si>
  <si>
    <t>B2 - ARVC 14R2 Adidas</t>
  </si>
  <si>
    <t>B3 - ARVC RA 13/14 Black</t>
  </si>
  <si>
    <t>B4 - Warriors 13</t>
  </si>
  <si>
    <t>F2 - Las Cruces Digz</t>
  </si>
  <si>
    <t>F3 - ARVC RA 13/14 Grey</t>
  </si>
  <si>
    <t>B2) - Warriors 16</t>
  </si>
  <si>
    <t>B3 - SF Storm 152 Avalanche</t>
  </si>
  <si>
    <t>25-8, 25-18</t>
  </si>
  <si>
    <t>8-25, 18-25</t>
  </si>
  <si>
    <t xml:space="preserve"> SF Storm 132 Pulse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</si>
</sst>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21" xfId="0" applyFont="1" applyBorder="1" applyAlignment="1">
      <alignment horizontal="center" vertical="top"/>
    </xf>
    <xf numFmtId="0" fontId="18" fillId="0" borderId="20" xfId="0" applyFont="1" applyBorder="1" applyAlignment="1">
      <alignment horizontal="center" vertical="top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opLeftCell="A17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232</v>
      </c>
      <c r="B11" s="6" t="s">
        <v>233</v>
      </c>
      <c r="C11" s="6" t="s">
        <v>234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233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228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232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234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NEVBC 18 Purple</v>
      </c>
      <c r="C12" s="273"/>
      <c r="D12" s="261" t="str">
        <f>A16</f>
        <v>FCVBC 15 Tani</v>
      </c>
      <c r="E12" s="262"/>
      <c r="F12" s="283" t="str">
        <f>A19</f>
        <v>E3VB 141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114</v>
      </c>
      <c r="B13" s="267"/>
      <c r="C13" s="268"/>
      <c r="D13" s="21">
        <v>25</v>
      </c>
      <c r="E13" s="21">
        <v>10</v>
      </c>
      <c r="F13" s="21">
        <v>25</v>
      </c>
      <c r="G13" s="21">
        <v>21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9</v>
      </c>
      <c r="F14" s="21">
        <v>25</v>
      </c>
      <c r="G14" s="21">
        <v>18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>
        <v>12</v>
      </c>
      <c r="F15" s="21">
        <v>26</v>
      </c>
      <c r="G15" s="21">
        <v>24</v>
      </c>
      <c r="H15" s="266"/>
      <c r="I15" s="279"/>
      <c r="J15" s="280"/>
    </row>
    <row r="16" spans="1:12" s="22" customFormat="1" ht="24" customHeight="1" x14ac:dyDescent="0.2">
      <c r="A16" s="264" t="s">
        <v>141</v>
      </c>
      <c r="B16" s="23">
        <f>IF(E13&gt;0,E13," ")</f>
        <v>10</v>
      </c>
      <c r="C16" s="23">
        <f>IF(D13&gt;0,D13," ")</f>
        <v>25</v>
      </c>
      <c r="D16" s="267"/>
      <c r="E16" s="268"/>
      <c r="F16" s="21">
        <v>16</v>
      </c>
      <c r="G16" s="21">
        <v>25</v>
      </c>
      <c r="H16" s="264">
        <v>2</v>
      </c>
      <c r="I16" s="275">
        <v>3</v>
      </c>
      <c r="J16" s="276"/>
    </row>
    <row r="17" spans="1:11" s="22" customFormat="1" ht="24" customHeight="1" x14ac:dyDescent="0.2">
      <c r="A17" s="265"/>
      <c r="B17" s="23">
        <f>IF(E14&gt;0,E14," ")</f>
        <v>9</v>
      </c>
      <c r="C17" s="23">
        <f>IF(D14&gt;0,D14," ")</f>
        <v>25</v>
      </c>
      <c r="D17" s="269"/>
      <c r="E17" s="270"/>
      <c r="F17" s="21">
        <v>12</v>
      </c>
      <c r="G17" s="21">
        <v>25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12</v>
      </c>
      <c r="C18" s="23">
        <f>IF(D15&gt;0,D15," ")</f>
        <v>25</v>
      </c>
      <c r="D18" s="271"/>
      <c r="E18" s="272"/>
      <c r="F18" s="21">
        <v>15</v>
      </c>
      <c r="G18" s="21">
        <v>25</v>
      </c>
      <c r="H18" s="266"/>
      <c r="I18" s="279"/>
      <c r="J18" s="280"/>
    </row>
    <row r="19" spans="1:11" s="22" customFormat="1" ht="24" customHeight="1" x14ac:dyDescent="0.2">
      <c r="A19" s="264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151</v>
      </c>
      <c r="J25" s="42">
        <f>E13+E14+E15+G13+G14+G15</f>
        <v>94</v>
      </c>
      <c r="K25" s="42">
        <f>I25-J25</f>
        <v>57</v>
      </c>
    </row>
    <row r="26" spans="1:11" ht="24" customHeight="1" x14ac:dyDescent="0.2">
      <c r="A26" s="10" t="str">
        <f>A16</f>
        <v>FCVBC 15 Tani</v>
      </c>
      <c r="B26" s="255"/>
      <c r="C26" s="256"/>
      <c r="D26" s="255">
        <v>6</v>
      </c>
      <c r="E26" s="256"/>
      <c r="F26" s="255"/>
      <c r="G26" s="256"/>
      <c r="H26" s="25"/>
      <c r="I26" s="42">
        <f>IF(B16+B17+B18+F16+F17+F18=0,0,B16+B17+B18+F16+F17+F18)</f>
        <v>74</v>
      </c>
      <c r="J26" s="42">
        <f>C16+C17+C18+G16+G17+G18</f>
        <v>150</v>
      </c>
      <c r="K26" s="42">
        <f>I26-J26</f>
        <v>-76</v>
      </c>
    </row>
    <row r="27" spans="1:11" ht="24" customHeight="1" x14ac:dyDescent="0.2">
      <c r="A27" s="10" t="str">
        <f>A19</f>
        <v>E3VB 141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363</v>
      </c>
      <c r="J28" s="27">
        <f>SUM(J25:J27)</f>
        <v>363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NEVBC 18 Purple</v>
      </c>
      <c r="C31" s="262"/>
      <c r="D31" s="261" t="str">
        <f>A19</f>
        <v>E3VB 141</v>
      </c>
      <c r="E31" s="262"/>
      <c r="F31" s="263" t="str">
        <f>A16</f>
        <v>FCVBC 15 Tani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FCVBC 15 Tani</v>
      </c>
      <c r="C32" s="262"/>
      <c r="D32" s="261" t="str">
        <f>A19</f>
        <v>E3VB 141</v>
      </c>
      <c r="E32" s="262"/>
      <c r="F32" s="263" t="str">
        <f>A13</f>
        <v>NEVBC 18 Purple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NEVBC 18 Purple</v>
      </c>
      <c r="C33" s="262"/>
      <c r="D33" s="261" t="str">
        <f>A16</f>
        <v>FCVBC 15 Tani</v>
      </c>
      <c r="E33" s="262"/>
      <c r="F33" s="263" t="str">
        <f>A19</f>
        <v>E3VB 141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1:L1"/>
    <mergeCell ref="A2:L2"/>
    <mergeCell ref="B12:C12"/>
    <mergeCell ref="D12:E12"/>
    <mergeCell ref="F12:G12"/>
    <mergeCell ref="A7:K7"/>
    <mergeCell ref="I12:J12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B24:C24"/>
    <mergeCell ref="D24:E24"/>
    <mergeCell ref="F24:G24"/>
    <mergeCell ref="B25:C25"/>
    <mergeCell ref="D25:E25"/>
    <mergeCell ref="F25:G25"/>
    <mergeCell ref="A19:A21"/>
    <mergeCell ref="A13:A15"/>
    <mergeCell ref="A16:A18"/>
    <mergeCell ref="B13:C15"/>
    <mergeCell ref="D16:E1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Warriors 17</v>
      </c>
      <c r="C12" s="273"/>
      <c r="D12" s="261" t="str">
        <f>A16</f>
        <v>NEVBC 18 White</v>
      </c>
      <c r="E12" s="262"/>
      <c r="F12" s="283" t="str">
        <f>A19</f>
        <v>3:23 Eclipse 15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139</v>
      </c>
      <c r="B13" s="267"/>
      <c r="C13" s="268"/>
      <c r="D13" s="21">
        <v>25</v>
      </c>
      <c r="E13" s="21">
        <v>17</v>
      </c>
      <c r="F13" s="21">
        <v>25</v>
      </c>
      <c r="G13" s="21">
        <v>16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14</v>
      </c>
      <c r="F14" s="21">
        <v>25</v>
      </c>
      <c r="G14" s="21">
        <v>14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/>
      <c r="F15" s="21">
        <v>25</v>
      </c>
      <c r="G15" s="21">
        <v>22</v>
      </c>
      <c r="H15" s="266"/>
      <c r="I15" s="279"/>
      <c r="J15" s="280"/>
    </row>
    <row r="16" spans="1:12" s="22" customFormat="1" ht="24" customHeight="1" x14ac:dyDescent="0.2">
      <c r="A16" s="264" t="s">
        <v>115</v>
      </c>
      <c r="B16" s="23">
        <f>IF(E13&gt;0,E13," ")</f>
        <v>17</v>
      </c>
      <c r="C16" s="23">
        <f>IF(D13&gt;0,D13," ")</f>
        <v>25</v>
      </c>
      <c r="D16" s="267"/>
      <c r="E16" s="268"/>
      <c r="F16" s="21">
        <v>20</v>
      </c>
      <c r="G16" s="21">
        <v>25</v>
      </c>
      <c r="H16" s="264">
        <v>2</v>
      </c>
      <c r="I16" s="275">
        <v>2</v>
      </c>
      <c r="J16" s="276"/>
    </row>
    <row r="17" spans="1:11" s="22" customFormat="1" ht="24" customHeight="1" x14ac:dyDescent="0.2">
      <c r="A17" s="265"/>
      <c r="B17" s="23">
        <f>IF(E14&gt;0,E14," ")</f>
        <v>14</v>
      </c>
      <c r="C17" s="23">
        <f>IF(D14&gt;0,D14," ")</f>
        <v>25</v>
      </c>
      <c r="D17" s="269"/>
      <c r="E17" s="270"/>
      <c r="F17" s="21">
        <v>25</v>
      </c>
      <c r="G17" s="21">
        <v>19</v>
      </c>
      <c r="H17" s="265"/>
      <c r="I17" s="277"/>
      <c r="J17" s="278"/>
    </row>
    <row r="18" spans="1:11" s="22" customFormat="1" ht="24" customHeight="1" x14ac:dyDescent="0.2">
      <c r="A18" s="266"/>
      <c r="B18" s="23" t="str">
        <f>IF(E15&gt;0,E15," ")</f>
        <v xml:space="preserve"> </v>
      </c>
      <c r="C18" s="23">
        <f>IF(D15&gt;0,D15," ")</f>
        <v>25</v>
      </c>
      <c r="D18" s="271"/>
      <c r="E18" s="272"/>
      <c r="F18" s="21">
        <v>25</v>
      </c>
      <c r="G18" s="21">
        <v>9</v>
      </c>
      <c r="H18" s="266"/>
      <c r="I18" s="279"/>
      <c r="J18" s="280"/>
    </row>
    <row r="19" spans="1:11" s="22" customFormat="1" ht="24" customHeight="1" x14ac:dyDescent="0.2">
      <c r="A19" s="264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3</v>
      </c>
      <c r="J19" s="276"/>
    </row>
    <row r="20" spans="1:11" s="22" customFormat="1" ht="24" customHeight="1" x14ac:dyDescent="0.2">
      <c r="A20" s="265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22</v>
      </c>
      <c r="C21" s="23">
        <f>IF(F15&gt;0,F15," ")</f>
        <v>25</v>
      </c>
      <c r="D21" s="23">
        <f>IF(G18&gt;0,G18," ")</f>
        <v>9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150</v>
      </c>
      <c r="J25" s="42">
        <f>E13+E14+E15+G13+G14+G15</f>
        <v>83</v>
      </c>
      <c r="K25" s="42">
        <f>I25-J25</f>
        <v>67</v>
      </c>
    </row>
    <row r="26" spans="1:11" ht="24" customHeight="1" x14ac:dyDescent="0.2">
      <c r="A26" s="10" t="str">
        <f>A16</f>
        <v>NEVBC 18 White</v>
      </c>
      <c r="B26" s="255">
        <v>2</v>
      </c>
      <c r="C26" s="256"/>
      <c r="D26" s="255">
        <v>4</v>
      </c>
      <c r="E26" s="256"/>
      <c r="F26" s="255"/>
      <c r="G26" s="256"/>
      <c r="H26" s="25"/>
      <c r="I26" s="42" t="e">
        <f>IF(B16+B17+B18+F16+F17+F18=0,0,B16+B17+B18+F16+F17+F18)</f>
        <v>#VALUE!</v>
      </c>
      <c r="J26" s="42">
        <f>C16+C17+C18+G16+G17+G18</f>
        <v>128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55">
        <v>1</v>
      </c>
      <c r="C27" s="256"/>
      <c r="D27" s="255">
        <v>5</v>
      </c>
      <c r="E27" s="256"/>
      <c r="F27" s="255"/>
      <c r="G27" s="256"/>
      <c r="H27" s="25"/>
      <c r="I27" s="42">
        <f>B19+B20+B21+D19+D20+D21</f>
        <v>105</v>
      </c>
      <c r="J27" s="42">
        <f>C19+C20+C21+E19+E20+E21</f>
        <v>145</v>
      </c>
      <c r="K27" s="42">
        <f>I27-J27</f>
        <v>-40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 t="e">
        <f>SUM(I25:I27)</f>
        <v>#VALUE!</v>
      </c>
      <c r="J28" s="27">
        <f>SUM(J25:J27)</f>
        <v>356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Warriors 17</v>
      </c>
      <c r="C31" s="262"/>
      <c r="D31" s="261" t="str">
        <f>A19</f>
        <v>3:23 Eclipse 15</v>
      </c>
      <c r="E31" s="262"/>
      <c r="F31" s="263" t="str">
        <f>A16</f>
        <v>NEVBC 18 White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NEVBC 18 White</v>
      </c>
      <c r="C32" s="262"/>
      <c r="D32" s="261" t="str">
        <f>A19</f>
        <v>3:23 Eclipse 15</v>
      </c>
      <c r="E32" s="262"/>
      <c r="F32" s="263" t="str">
        <f>A13</f>
        <v>Warriors 17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Warriors 17</v>
      </c>
      <c r="C33" s="262"/>
      <c r="D33" s="261" t="str">
        <f>A16</f>
        <v>NEVBC 18 White</v>
      </c>
      <c r="E33" s="262"/>
      <c r="F33" s="263" t="str">
        <f>A19</f>
        <v>3:23 Eclipse 15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  <mergeCell ref="H19:H21"/>
    <mergeCell ref="I19:J21"/>
    <mergeCell ref="B28:C28"/>
    <mergeCell ref="D28:E28"/>
    <mergeCell ref="F28:G28"/>
    <mergeCell ref="I12:J12"/>
    <mergeCell ref="H13:H15"/>
    <mergeCell ref="I13:J15"/>
    <mergeCell ref="H16:H18"/>
    <mergeCell ref="I16:J18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4"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SF Storm 16 Thunderbolt</v>
      </c>
      <c r="C12" s="273"/>
      <c r="D12" s="261" t="str">
        <f>A16</f>
        <v>ARVC 14N1 Adidas</v>
      </c>
      <c r="E12" s="262"/>
      <c r="F12" s="283" t="str">
        <f>A19</f>
        <v>E3VB 16 Orange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94</v>
      </c>
      <c r="B13" s="267"/>
      <c r="C13" s="268"/>
      <c r="D13" s="21">
        <v>20</v>
      </c>
      <c r="E13" s="21">
        <v>25</v>
      </c>
      <c r="F13" s="21">
        <v>13</v>
      </c>
      <c r="G13" s="21">
        <v>25</v>
      </c>
      <c r="H13" s="264">
        <v>1</v>
      </c>
      <c r="I13" s="275">
        <v>3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20</v>
      </c>
      <c r="G14" s="21">
        <v>25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19</v>
      </c>
      <c r="E15" s="21">
        <v>25</v>
      </c>
      <c r="F15" s="21">
        <v>25</v>
      </c>
      <c r="G15" s="21">
        <v>21</v>
      </c>
      <c r="H15" s="266"/>
      <c r="I15" s="279"/>
      <c r="J15" s="280"/>
    </row>
    <row r="16" spans="1:12" s="22" customFormat="1" ht="24" customHeight="1" x14ac:dyDescent="0.2">
      <c r="A16" s="264" t="s">
        <v>58</v>
      </c>
      <c r="B16" s="23">
        <f>IF(E13&gt;0,E13," ")</f>
        <v>25</v>
      </c>
      <c r="C16" s="23">
        <f>IF(D13&gt;0,D13," ")</f>
        <v>20</v>
      </c>
      <c r="D16" s="267"/>
      <c r="E16" s="268"/>
      <c r="F16" s="21">
        <v>20</v>
      </c>
      <c r="G16" s="21">
        <v>25</v>
      </c>
      <c r="H16" s="264">
        <v>2</v>
      </c>
      <c r="I16" s="275">
        <v>1</v>
      </c>
      <c r="J16" s="276"/>
    </row>
    <row r="17" spans="1:11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25</v>
      </c>
      <c r="C18" s="23">
        <f>IF(D15&gt;0,D15," ")</f>
        <v>19</v>
      </c>
      <c r="D18" s="271"/>
      <c r="E18" s="272"/>
      <c r="F18" s="21">
        <v>25</v>
      </c>
      <c r="G18" s="21">
        <v>22</v>
      </c>
      <c r="H18" s="266"/>
      <c r="I18" s="279"/>
      <c r="J18" s="280"/>
    </row>
    <row r="19" spans="1:11" s="22" customFormat="1" ht="24" customHeight="1" x14ac:dyDescent="0.2">
      <c r="A19" s="264" t="s">
        <v>144</v>
      </c>
      <c r="B19" s="23">
        <f>IF(G13&gt;0,G13," ")</f>
        <v>25</v>
      </c>
      <c r="C19" s="23">
        <f>IF(F13&gt;0,F13," ")</f>
        <v>13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25</v>
      </c>
      <c r="C20" s="23">
        <f>IF(F14&gt;0,F14," ")</f>
        <v>20</v>
      </c>
      <c r="D20" s="23">
        <f>IF(G17&gt;0,G17," ")</f>
        <v>16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21</v>
      </c>
      <c r="C21" s="23">
        <f>IF(F15&gt;0,F15," ")</f>
        <v>25</v>
      </c>
      <c r="D21" s="23">
        <f>IF(G18&gt;0,G18," ")</f>
        <v>22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55">
        <v>2</v>
      </c>
      <c r="C25" s="256"/>
      <c r="D25" s="255">
        <v>4</v>
      </c>
      <c r="E25" s="256"/>
      <c r="F25" s="255"/>
      <c r="G25" s="256"/>
      <c r="H25" s="25"/>
      <c r="I25" s="42">
        <f>IF(D13+D14+D15+F13+F14+F15=0,0,D13+D14+D15+F13+F14+F15)</f>
        <v>122</v>
      </c>
      <c r="J25" s="42">
        <f>E13+E14+E15+G13+G14+G15</f>
        <v>141</v>
      </c>
      <c r="K25" s="42">
        <f>I25-J25</f>
        <v>-19</v>
      </c>
    </row>
    <row r="26" spans="1:11" ht="24" customHeight="1" x14ac:dyDescent="0.2">
      <c r="A26" s="10" t="str">
        <f>A16</f>
        <v>ARVC 14N1 Adidas</v>
      </c>
      <c r="B26" s="255">
        <v>4</v>
      </c>
      <c r="C26" s="256"/>
      <c r="D26" s="255">
        <v>2</v>
      </c>
      <c r="E26" s="256"/>
      <c r="F26" s="255"/>
      <c r="G26" s="256"/>
      <c r="H26" s="25"/>
      <c r="I26" s="42">
        <f>IF(B16+B17+B18+F16+F17+F18=0,0,B16+B17+B18+F16+F17+F18)</f>
        <v>140</v>
      </c>
      <c r="J26" s="42">
        <f>C16+C17+C18+G16+G17+G18</f>
        <v>127</v>
      </c>
      <c r="K26" s="42">
        <f>I26-J26</f>
        <v>13</v>
      </c>
    </row>
    <row r="27" spans="1:11" ht="24" customHeight="1" x14ac:dyDescent="0.2">
      <c r="A27" s="10" t="str">
        <f>A19</f>
        <v>E3VB 16 Orange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134</v>
      </c>
      <c r="J27" s="42">
        <f>C19+C20+C21+E19+E20+E21</f>
        <v>128</v>
      </c>
      <c r="K27" s="42">
        <f>I27-J27</f>
        <v>6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396</v>
      </c>
      <c r="J28" s="27">
        <f>SUM(J25:J27)</f>
        <v>396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SF Storm 16 Thunderbolt</v>
      </c>
      <c r="C31" s="262"/>
      <c r="D31" s="261" t="str">
        <f>A19</f>
        <v>E3VB 16 Orange</v>
      </c>
      <c r="E31" s="262"/>
      <c r="F31" s="263" t="str">
        <f>A16</f>
        <v>ARVC 14N1 Adidas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ARVC 14N1 Adidas</v>
      </c>
      <c r="C32" s="262"/>
      <c r="D32" s="261" t="str">
        <f>A19</f>
        <v>E3VB 16 Orange</v>
      </c>
      <c r="E32" s="262"/>
      <c r="F32" s="263" t="str">
        <f>A13</f>
        <v>SF Storm 16 Thunderbolt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SF Storm 16 Thunderbolt</v>
      </c>
      <c r="C33" s="262"/>
      <c r="D33" s="261" t="str">
        <f>A16</f>
        <v>ARVC 14N1 Adidas</v>
      </c>
      <c r="E33" s="262"/>
      <c r="F33" s="263" t="str">
        <f>A19</f>
        <v>E3VB 16 Orange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9:H21"/>
    <mergeCell ref="I19:J21"/>
    <mergeCell ref="B23:E23"/>
    <mergeCell ref="F23:H23"/>
    <mergeCell ref="I23:J23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A2" workbookViewId="0">
      <selection activeCell="D29" sqref="D2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222</v>
      </c>
      <c r="E7" s="236" t="s">
        <v>50</v>
      </c>
      <c r="F7" s="217" t="s">
        <v>223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251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Cibola Ct. 10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194" t="s">
        <v>224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Cibola Ct. 10</v>
      </c>
      <c r="E18" s="62" t="s">
        <v>255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225</v>
      </c>
      <c r="E19" s="60" t="s">
        <v>257</v>
      </c>
      <c r="F19" s="58"/>
      <c r="G19" s="94" t="str">
        <f>F24</f>
        <v>Cibola Ct. 9</v>
      </c>
      <c r="H19" s="237"/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198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Cibola Ct. 9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199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208</v>
      </c>
      <c r="C24" s="95" t="s">
        <v>56</v>
      </c>
      <c r="D24" s="58"/>
      <c r="E24" s="65" t="s">
        <v>252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254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0" t="s">
        <v>53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258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topLeftCell="A6" workbookViewId="0">
      <selection activeCell="H31" sqref="H3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227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82" t="s">
        <v>220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231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84" t="s">
        <v>221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1" spans="1:12" x14ac:dyDescent="0.2">
      <c r="A11" s="19" t="s">
        <v>18</v>
      </c>
      <c r="B11" t="s">
        <v>201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61" t="str">
        <f>A15</f>
        <v>A3 - FCVBC 15 Tani</v>
      </c>
      <c r="C14" s="273"/>
      <c r="D14" s="261" t="str">
        <f>A18</f>
        <v>B3 - 3:23 Eclipse 15</v>
      </c>
      <c r="E14" s="262"/>
      <c r="F14" s="283" t="str">
        <f>A21</f>
        <v>C3 - SF Storm 16 Thunderbolt</v>
      </c>
      <c r="G14" s="262"/>
      <c r="H14" s="211" t="s">
        <v>22</v>
      </c>
      <c r="I14" s="261" t="s">
        <v>23</v>
      </c>
      <c r="J14" s="262"/>
    </row>
    <row r="15" spans="1:12" s="22" customFormat="1" ht="24" customHeight="1" x14ac:dyDescent="0.2">
      <c r="A15" s="264" t="s">
        <v>253</v>
      </c>
      <c r="B15" s="267"/>
      <c r="C15" s="268"/>
      <c r="D15" s="21"/>
      <c r="E15" s="21"/>
      <c r="F15" s="21">
        <v>16</v>
      </c>
      <c r="G15" s="21">
        <v>25</v>
      </c>
      <c r="H15" s="264">
        <v>1</v>
      </c>
      <c r="I15" s="275"/>
      <c r="J15" s="276"/>
    </row>
    <row r="16" spans="1:12" s="22" customFormat="1" ht="24" customHeight="1" x14ac:dyDescent="0.2">
      <c r="A16" s="265"/>
      <c r="B16" s="269"/>
      <c r="C16" s="270"/>
      <c r="D16" s="21"/>
      <c r="E16" s="21"/>
      <c r="F16" s="21">
        <v>15</v>
      </c>
      <c r="G16" s="21">
        <v>25</v>
      </c>
      <c r="H16" s="265"/>
      <c r="I16" s="277"/>
      <c r="J16" s="278"/>
    </row>
    <row r="17" spans="1:11" s="22" customFormat="1" ht="24" customHeight="1" x14ac:dyDescent="0.2">
      <c r="A17" s="266"/>
      <c r="B17" s="271"/>
      <c r="C17" s="272"/>
      <c r="D17" s="21"/>
      <c r="E17" s="21"/>
      <c r="F17" s="21"/>
      <c r="G17" s="21"/>
      <c r="H17" s="266"/>
      <c r="I17" s="279"/>
      <c r="J17" s="280"/>
    </row>
    <row r="18" spans="1:11" s="22" customFormat="1" ht="24" customHeight="1" x14ac:dyDescent="0.2">
      <c r="A18" s="264" t="s">
        <v>256</v>
      </c>
      <c r="B18" s="23" t="str">
        <f>IF(E15&gt;0,E15," ")</f>
        <v xml:space="preserve"> </v>
      </c>
      <c r="C18" s="23" t="str">
        <f>IF(D15&gt;0,D15," ")</f>
        <v xml:space="preserve"> </v>
      </c>
      <c r="D18" s="267"/>
      <c r="E18" s="268"/>
      <c r="F18" s="21"/>
      <c r="G18" s="21"/>
      <c r="H18" s="264">
        <v>2</v>
      </c>
      <c r="I18" s="275"/>
      <c r="J18" s="276"/>
    </row>
    <row r="19" spans="1:11" s="22" customFormat="1" ht="24" customHeight="1" x14ac:dyDescent="0.2">
      <c r="A19" s="265"/>
      <c r="B19" s="23" t="str">
        <f>IF(E16&gt;0,E16," ")</f>
        <v xml:space="preserve"> </v>
      </c>
      <c r="C19" s="23" t="str">
        <f>IF(D16&gt;0,D16," ")</f>
        <v xml:space="preserve"> </v>
      </c>
      <c r="D19" s="269"/>
      <c r="E19" s="270"/>
      <c r="F19" s="21"/>
      <c r="G19" s="21"/>
      <c r="H19" s="265"/>
      <c r="I19" s="277"/>
      <c r="J19" s="278"/>
    </row>
    <row r="20" spans="1:11" s="22" customFormat="1" ht="24" customHeight="1" x14ac:dyDescent="0.2">
      <c r="A20" s="266"/>
      <c r="B20" s="23" t="str">
        <f>IF(E17&gt;0,E17," ")</f>
        <v xml:space="preserve"> </v>
      </c>
      <c r="C20" s="23" t="str">
        <f>IF(D17&gt;0,D17," ")</f>
        <v xml:space="preserve"> </v>
      </c>
      <c r="D20" s="271"/>
      <c r="E20" s="272"/>
      <c r="F20" s="21"/>
      <c r="G20" s="21"/>
      <c r="H20" s="266"/>
      <c r="I20" s="279"/>
      <c r="J20" s="280"/>
    </row>
    <row r="21" spans="1:11" s="22" customFormat="1" ht="24" customHeight="1" x14ac:dyDescent="0.2">
      <c r="A21" s="264" t="s">
        <v>259</v>
      </c>
      <c r="B21" s="23">
        <f>IF(G15&gt;0,G15," ")</f>
        <v>25</v>
      </c>
      <c r="C21" s="23">
        <f>IF(F15&gt;0,F15," ")</f>
        <v>16</v>
      </c>
      <c r="D21" s="23" t="str">
        <f>IF(G18&gt;0,G18," ")</f>
        <v xml:space="preserve"> </v>
      </c>
      <c r="E21" s="23" t="str">
        <f>IF(F18&gt;0,F18," ")</f>
        <v xml:space="preserve"> </v>
      </c>
      <c r="F21" s="267"/>
      <c r="G21" s="268"/>
      <c r="H21" s="264">
        <v>3</v>
      </c>
      <c r="I21" s="275"/>
      <c r="J21" s="276"/>
    </row>
    <row r="22" spans="1:11" s="22" customFormat="1" ht="24" customHeight="1" x14ac:dyDescent="0.2">
      <c r="A22" s="265"/>
      <c r="B22" s="23">
        <f>IF(G16&gt;0,G16," ")</f>
        <v>25</v>
      </c>
      <c r="C22" s="23">
        <f>IF(F16&gt;0,F16," ")</f>
        <v>15</v>
      </c>
      <c r="D22" s="23" t="str">
        <f>IF(G19&gt;0,G19," ")</f>
        <v xml:space="preserve"> </v>
      </c>
      <c r="E22" s="23" t="str">
        <f>IF(F19&gt;0,F19," ")</f>
        <v xml:space="preserve"> </v>
      </c>
      <c r="F22" s="269"/>
      <c r="G22" s="270"/>
      <c r="H22" s="265"/>
      <c r="I22" s="277"/>
      <c r="J22" s="278"/>
    </row>
    <row r="23" spans="1:11" s="22" customFormat="1" ht="24" customHeight="1" x14ac:dyDescent="0.2">
      <c r="A23" s="266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1"/>
      <c r="G23" s="272"/>
      <c r="H23" s="266"/>
      <c r="I23" s="279"/>
      <c r="J23" s="280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74" t="s">
        <v>24</v>
      </c>
      <c r="C25" s="274"/>
      <c r="D25" s="274"/>
      <c r="E25" s="274"/>
      <c r="F25" s="274" t="s">
        <v>25</v>
      </c>
      <c r="G25" s="274"/>
      <c r="H25" s="274"/>
      <c r="I25" s="274" t="s">
        <v>26</v>
      </c>
      <c r="J25" s="274"/>
    </row>
    <row r="26" spans="1:11" x14ac:dyDescent="0.2">
      <c r="A26" s="41"/>
      <c r="B26" s="261" t="s">
        <v>27</v>
      </c>
      <c r="C26" s="273"/>
      <c r="D26" s="273" t="s">
        <v>28</v>
      </c>
      <c r="E26" s="273"/>
      <c r="F26" s="273" t="s">
        <v>27</v>
      </c>
      <c r="G26" s="273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A3 - FCVBC 15 Tani</v>
      </c>
      <c r="B27" s="255"/>
      <c r="C27" s="256"/>
      <c r="D27" s="255">
        <v>2</v>
      </c>
      <c r="E27" s="256"/>
      <c r="F27" s="255"/>
      <c r="G27" s="256"/>
      <c r="H27" s="25">
        <v>1</v>
      </c>
      <c r="I27" s="42">
        <f>IF(D15+D16+D17+F15+F16+F17=0,0,D15+D16+D17+F15+F16+F17)</f>
        <v>31</v>
      </c>
      <c r="J27" s="42">
        <f>E15+E16+E17+G15+G16+G17</f>
        <v>50</v>
      </c>
      <c r="K27" s="42">
        <f>I27-J27</f>
        <v>-19</v>
      </c>
    </row>
    <row r="28" spans="1:11" ht="24" customHeight="1" x14ac:dyDescent="0.2">
      <c r="A28" s="10" t="str">
        <f>A18</f>
        <v>B3 - 3:23 Eclipse 15</v>
      </c>
      <c r="B28" s="255"/>
      <c r="C28" s="256"/>
      <c r="D28" s="255"/>
      <c r="E28" s="256"/>
      <c r="F28" s="255"/>
      <c r="G28" s="256"/>
      <c r="H28" s="25"/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C3 - SF Storm 16 Thunderbolt</v>
      </c>
      <c r="B29" s="255">
        <v>2</v>
      </c>
      <c r="C29" s="256"/>
      <c r="D29" s="255"/>
      <c r="E29" s="256"/>
      <c r="F29" s="255">
        <v>1</v>
      </c>
      <c r="G29" s="256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59">
        <f>SUM(B27:C29)</f>
        <v>2</v>
      </c>
      <c r="C30" s="259"/>
      <c r="D30" s="259">
        <f>SUM(D27:E29)</f>
        <v>2</v>
      </c>
      <c r="E30" s="259"/>
      <c r="F30" s="259">
        <f>SUM(F27:G29)</f>
        <v>1</v>
      </c>
      <c r="G30" s="259"/>
      <c r="H30" s="27">
        <f>SUM(H27:H29)</f>
        <v>1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61" t="s">
        <v>32</v>
      </c>
      <c r="C32" s="262"/>
      <c r="D32" s="261" t="s">
        <v>32</v>
      </c>
      <c r="E32" s="262"/>
      <c r="F32" s="263" t="s">
        <v>33</v>
      </c>
      <c r="G32" s="263"/>
      <c r="H32" s="257"/>
      <c r="I32" s="257"/>
      <c r="J32" s="257"/>
      <c r="K32" s="257"/>
    </row>
    <row r="33" spans="1:11" ht="18" customHeight="1" x14ac:dyDescent="0.2">
      <c r="A33" s="211" t="s">
        <v>34</v>
      </c>
      <c r="B33" s="261" t="str">
        <f>A15</f>
        <v>A3 - FCVBC 15 Tani</v>
      </c>
      <c r="C33" s="262"/>
      <c r="D33" s="261" t="str">
        <f>A21</f>
        <v>C3 - SF Storm 16 Thunderbolt</v>
      </c>
      <c r="E33" s="262"/>
      <c r="F33" s="263" t="str">
        <f>A18</f>
        <v>B3 - 3:23 Eclipse 15</v>
      </c>
      <c r="G33" s="263"/>
      <c r="H33" s="257"/>
      <c r="I33" s="257"/>
      <c r="J33" s="257"/>
      <c r="K33" s="257"/>
    </row>
    <row r="34" spans="1:11" ht="18" customHeight="1" x14ac:dyDescent="0.2">
      <c r="A34" s="211" t="s">
        <v>35</v>
      </c>
      <c r="B34" s="261" t="str">
        <f>A18</f>
        <v>B3 - 3:23 Eclipse 15</v>
      </c>
      <c r="C34" s="262"/>
      <c r="D34" s="261" t="str">
        <f>A21</f>
        <v>C3 - SF Storm 16 Thunderbolt</v>
      </c>
      <c r="E34" s="262"/>
      <c r="F34" s="263" t="str">
        <f>A15</f>
        <v>A3 - FCVBC 15 Tani</v>
      </c>
      <c r="G34" s="263"/>
      <c r="H34" s="28"/>
      <c r="I34" s="28"/>
      <c r="J34" s="28"/>
      <c r="K34" s="28"/>
    </row>
    <row r="35" spans="1:11" ht="18" customHeight="1" x14ac:dyDescent="0.2">
      <c r="A35" s="211" t="s">
        <v>36</v>
      </c>
      <c r="B35" s="261" t="str">
        <f>A15</f>
        <v>A3 - FCVBC 15 Tani</v>
      </c>
      <c r="C35" s="262"/>
      <c r="D35" s="261" t="str">
        <f>A18</f>
        <v>B3 - 3:23 Eclipse 15</v>
      </c>
      <c r="E35" s="262"/>
      <c r="F35" s="263" t="str">
        <f>A21</f>
        <v>C3 - SF Storm 16 Thunderbolt</v>
      </c>
      <c r="G35" s="263"/>
      <c r="H35" s="257"/>
      <c r="I35" s="257"/>
      <c r="J35" s="257"/>
      <c r="K35" s="257"/>
    </row>
    <row r="36" spans="1:11" ht="18" customHeight="1" x14ac:dyDescent="0.2">
      <c r="F36" s="26"/>
      <c r="G36" s="26"/>
      <c r="H36" s="257"/>
      <c r="I36" s="257"/>
      <c r="J36" s="257"/>
      <c r="K36" s="257"/>
    </row>
    <row r="37" spans="1:11" ht="18" customHeight="1" x14ac:dyDescent="0.2">
      <c r="A37" s="258"/>
      <c r="B37" s="258"/>
      <c r="C37" s="258"/>
      <c r="D37" s="258"/>
      <c r="E37" s="258"/>
      <c r="F37" s="258"/>
      <c r="G37" s="214"/>
    </row>
    <row r="38" spans="1:11" ht="18" customHeight="1" x14ac:dyDescent="0.2">
      <c r="A38" s="260"/>
      <c r="B38" s="260"/>
      <c r="C38" s="260"/>
      <c r="D38" s="260"/>
      <c r="E38" s="260"/>
      <c r="F38" s="260"/>
      <c r="G38" s="260"/>
      <c r="H38" s="260"/>
    </row>
    <row r="39" spans="1:11" ht="18" customHeight="1" x14ac:dyDescent="0.2"/>
    <row r="40" spans="1:11" ht="18" customHeight="1" x14ac:dyDescent="0.2"/>
  </sheetData>
  <mergeCells count="56"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A21:A23"/>
    <mergeCell ref="F21:G23"/>
    <mergeCell ref="H21:H23"/>
    <mergeCell ref="I21:J23"/>
    <mergeCell ref="B25:E25"/>
    <mergeCell ref="F25:H25"/>
    <mergeCell ref="I25:J25"/>
    <mergeCell ref="A15:A17"/>
    <mergeCell ref="B15:C17"/>
    <mergeCell ref="H15:H17"/>
    <mergeCell ref="I15:J17"/>
    <mergeCell ref="A18:A20"/>
    <mergeCell ref="D18:E20"/>
    <mergeCell ref="H18:H20"/>
    <mergeCell ref="I18:J20"/>
    <mergeCell ref="A1:L1"/>
    <mergeCell ref="A2:L2"/>
    <mergeCell ref="A9:K9"/>
    <mergeCell ref="B14:C14"/>
    <mergeCell ref="D14:E14"/>
    <mergeCell ref="F14:G14"/>
    <mergeCell ref="I14:J1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11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231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61" t="str">
        <f>A13</f>
        <v>ARVC 15R1 Adidas</v>
      </c>
      <c r="C12" s="273"/>
      <c r="D12" s="261" t="str">
        <f>A16</f>
        <v>FCVBC 152 Cassie</v>
      </c>
      <c r="E12" s="262"/>
      <c r="F12" s="261" t="str">
        <f>A19</f>
        <v>VC2 14 Vipers</v>
      </c>
      <c r="G12" s="262"/>
      <c r="H12" s="283" t="str">
        <f>A22</f>
        <v>ARVC 14R1 Adidas</v>
      </c>
      <c r="I12" s="262"/>
      <c r="J12" s="2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</v>
      </c>
      <c r="B13" s="267"/>
      <c r="C13" s="268"/>
      <c r="D13" s="21">
        <v>25</v>
      </c>
      <c r="E13" s="21">
        <v>20</v>
      </c>
      <c r="F13" s="21">
        <v>15</v>
      </c>
      <c r="G13" s="21">
        <v>25</v>
      </c>
      <c r="H13" s="21">
        <v>25</v>
      </c>
      <c r="I13" s="21">
        <v>21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16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188</v>
      </c>
      <c r="B16" s="23">
        <f>IF(E13&gt;0,E13," ")</f>
        <v>20</v>
      </c>
      <c r="C16" s="23">
        <f>IF(D13&gt;0,D13," ")</f>
        <v>25</v>
      </c>
      <c r="D16" s="267"/>
      <c r="E16" s="268"/>
      <c r="F16" s="21">
        <v>19</v>
      </c>
      <c r="G16" s="21">
        <v>25</v>
      </c>
      <c r="H16" s="21">
        <v>25</v>
      </c>
      <c r="I16" s="21">
        <v>22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7</v>
      </c>
      <c r="G17" s="21">
        <v>25</v>
      </c>
      <c r="H17" s="21">
        <v>26</v>
      </c>
      <c r="I17" s="21">
        <v>24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149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19</v>
      </c>
      <c r="F19" s="30"/>
      <c r="G19" s="30"/>
      <c r="H19" s="21">
        <v>25</v>
      </c>
      <c r="I19" s="21">
        <v>9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f>IF(G14&gt;0,G14," ")</f>
        <v>16</v>
      </c>
      <c r="C20" s="23">
        <f>IF(F14&gt;0,F14," ")</f>
        <v>25</v>
      </c>
      <c r="D20" s="23">
        <f>IF(G17&gt;0,G17," ")</f>
        <v>25</v>
      </c>
      <c r="E20" s="23">
        <f>IF(F17&gt;0,F17," ")</f>
        <v>7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</v>
      </c>
      <c r="B22" s="23">
        <f>IF(I13&gt;0,I13," ")</f>
        <v>21</v>
      </c>
      <c r="C22" s="23">
        <f>IF(H13&gt;0,H13," ")</f>
        <v>25</v>
      </c>
      <c r="D22" s="23">
        <f>IF(I16&gt;0,I16," ")</f>
        <v>22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24</v>
      </c>
      <c r="E23" s="23">
        <f>IF(H17&gt;0,H17," ")</f>
        <v>26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42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248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140</v>
      </c>
      <c r="J28" s="42">
        <f>E13+E14+E15+G13+G14+G15+I13+I14+I15</f>
        <v>115</v>
      </c>
      <c r="K28" s="42">
        <f>I28-J28</f>
        <v>25</v>
      </c>
    </row>
    <row r="29" spans="1:12" ht="24" customHeight="1" x14ac:dyDescent="0.2">
      <c r="A29" s="10" t="str">
        <f>A16</f>
        <v>FCVBC 152 Cassie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>
        <f>B16+B17+B18+F16+F17+F18+H16+H17+H18</f>
        <v>115</v>
      </c>
      <c r="J29" s="42">
        <f>C16+C17+C18+G16+G17+G18+I16+I17+I18</f>
        <v>146</v>
      </c>
      <c r="K29" s="42">
        <f>I29-J29</f>
        <v>-31</v>
      </c>
    </row>
    <row r="30" spans="1:12" ht="24" customHeight="1" x14ac:dyDescent="0.2">
      <c r="A30" s="10" t="str">
        <f>A19</f>
        <v>VC2 14 Vipers</v>
      </c>
      <c r="B30" s="255">
        <v>4</v>
      </c>
      <c r="C30" s="256"/>
      <c r="D30" s="255">
        <v>2</v>
      </c>
      <c r="E30" s="256"/>
      <c r="F30" s="255"/>
      <c r="G30" s="256"/>
      <c r="H30" s="25"/>
      <c r="I30" s="42">
        <f>B19+B20+B21+D19+D20+D21+H19+H20+H21</f>
        <v>138</v>
      </c>
      <c r="J30" s="42">
        <f>C19+C20+C21+E19+E20+E21+I19+I20+I21</f>
        <v>100</v>
      </c>
      <c r="K30" s="42">
        <f>I30-J30</f>
        <v>38</v>
      </c>
    </row>
    <row r="31" spans="1:12" ht="24" customHeight="1" x14ac:dyDescent="0.2">
      <c r="A31" s="10" t="str">
        <f>A22</f>
        <v>ARVC 14R1 Adidas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116</v>
      </c>
      <c r="J31" s="42">
        <f>C22+C23+C24+E22+E23+E24+G22+G23+G24</f>
        <v>148</v>
      </c>
      <c r="K31" s="42">
        <f>I31-J31</f>
        <v>-32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509</v>
      </c>
      <c r="J32" s="27">
        <f>SUM(J28:J31)</f>
        <v>509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2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245" t="s">
        <v>34</v>
      </c>
      <c r="B35" s="261" t="str">
        <f>A28</f>
        <v>ARVC 15R1 Adidas</v>
      </c>
      <c r="C35" s="262"/>
      <c r="D35" s="261" t="str">
        <f>A30</f>
        <v>VC2 14 Vipers</v>
      </c>
      <c r="E35" s="262"/>
      <c r="F35" s="263" t="str">
        <f>A16</f>
        <v>FCVBC 152 Cassie</v>
      </c>
      <c r="G35" s="263"/>
      <c r="I35" s="257"/>
      <c r="J35" s="257"/>
      <c r="K35" s="257"/>
      <c r="L35" s="257"/>
    </row>
    <row r="36" spans="1:12" ht="18" customHeight="1" x14ac:dyDescent="0.2">
      <c r="A36" s="245" t="s">
        <v>35</v>
      </c>
      <c r="B36" s="261" t="str">
        <f>A16</f>
        <v>FCVBC 152 Cassie</v>
      </c>
      <c r="C36" s="262"/>
      <c r="D36" s="261" t="str">
        <f>A22</f>
        <v>ARVC 14R1 Adidas</v>
      </c>
      <c r="E36" s="262"/>
      <c r="F36" s="263" t="str">
        <f>A13</f>
        <v>ARVC 15R1 Adidas</v>
      </c>
      <c r="G36" s="263"/>
      <c r="I36" s="28"/>
      <c r="J36" s="28"/>
      <c r="K36" s="28"/>
      <c r="L36" s="28"/>
    </row>
    <row r="37" spans="1:12" ht="18" customHeight="1" x14ac:dyDescent="0.2">
      <c r="A37" s="245" t="s">
        <v>36</v>
      </c>
      <c r="B37" s="261" t="str">
        <f>A28</f>
        <v>ARVC 15R1 Adidas</v>
      </c>
      <c r="C37" s="262"/>
      <c r="D37" s="261" t="str">
        <f>A31</f>
        <v>ARVC 14R1 Adidas</v>
      </c>
      <c r="E37" s="262"/>
      <c r="F37" s="263" t="str">
        <f>A30</f>
        <v>VC2 14 Vipers</v>
      </c>
      <c r="G37" s="263"/>
      <c r="I37" s="257"/>
      <c r="J37" s="257"/>
      <c r="K37" s="257"/>
      <c r="L37" s="257"/>
    </row>
    <row r="38" spans="1:12" ht="18" customHeight="1" x14ac:dyDescent="0.2">
      <c r="A38" s="245" t="s">
        <v>42</v>
      </c>
      <c r="B38" s="261" t="str">
        <f>A29</f>
        <v>FCVBC 152 Cassie</v>
      </c>
      <c r="C38" s="262"/>
      <c r="D38" s="261" t="str">
        <f>A30</f>
        <v>VC2 14 Vipers</v>
      </c>
      <c r="E38" s="262"/>
      <c r="F38" s="263" t="str">
        <f>A28</f>
        <v>ARVC 15R1 Adidas</v>
      </c>
      <c r="G38" s="263"/>
      <c r="I38" s="257"/>
      <c r="J38" s="257"/>
      <c r="K38" s="257"/>
      <c r="L38" s="257"/>
    </row>
    <row r="39" spans="1:12" x14ac:dyDescent="0.2">
      <c r="A39" s="245" t="s">
        <v>43</v>
      </c>
      <c r="B39" s="261" t="str">
        <f>A30</f>
        <v>VC2 14 Vipers</v>
      </c>
      <c r="C39" s="262"/>
      <c r="D39" s="261" t="str">
        <f>A31</f>
        <v>ARVC 14R1 Adidas</v>
      </c>
      <c r="E39" s="262"/>
      <c r="F39" s="263" t="str">
        <f>A16</f>
        <v>FCVBC 152 Cassie</v>
      </c>
      <c r="G39" s="263"/>
    </row>
    <row r="40" spans="1:12" x14ac:dyDescent="0.2">
      <c r="A40" s="245" t="s">
        <v>44</v>
      </c>
      <c r="B40" s="261" t="str">
        <f>A13</f>
        <v>ARVC 15R1 Adidas</v>
      </c>
      <c r="C40" s="262"/>
      <c r="D40" s="261" t="str">
        <f>A29</f>
        <v>FCVBC 152 Cassie</v>
      </c>
      <c r="E40" s="262"/>
      <c r="F40" s="263" t="str">
        <f>A22</f>
        <v>ARVC 14R1 Adidas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43"/>
    </row>
  </sheetData>
  <mergeCells count="70">
    <mergeCell ref="A1:L1"/>
    <mergeCell ref="A2:L2"/>
    <mergeCell ref="B12:C12"/>
    <mergeCell ref="D12:E12"/>
    <mergeCell ref="F12:G12"/>
    <mergeCell ref="A7:H7"/>
    <mergeCell ref="H12:I12"/>
    <mergeCell ref="K12:L12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22:A24"/>
    <mergeCell ref="H22:I24"/>
    <mergeCell ref="J22:J24"/>
    <mergeCell ref="K22:L24"/>
    <mergeCell ref="B26:D26"/>
    <mergeCell ref="F26:H26"/>
    <mergeCell ref="I26:J26"/>
    <mergeCell ref="F34:G34"/>
    <mergeCell ref="I34:L34"/>
    <mergeCell ref="B32:C32"/>
    <mergeCell ref="D32:E32"/>
    <mergeCell ref="F32:G32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16</v>
      </c>
      <c r="C12" s="273"/>
      <c r="D12" s="261" t="str">
        <f>A16</f>
        <v>FCVBC 141 Robin</v>
      </c>
      <c r="E12" s="262"/>
      <c r="F12" s="261" t="str">
        <f>A19</f>
        <v>SF Storm 152 Avalanche</v>
      </c>
      <c r="G12" s="262"/>
      <c r="H12" s="283" t="str">
        <f>A22</f>
        <v>NEVBC 14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145</v>
      </c>
      <c r="B13" s="267"/>
      <c r="C13" s="268"/>
      <c r="D13" s="21">
        <v>25</v>
      </c>
      <c r="E13" s="21">
        <v>27</v>
      </c>
      <c r="F13" s="21">
        <v>19</v>
      </c>
      <c r="G13" s="21">
        <v>25</v>
      </c>
      <c r="H13" s="21">
        <v>25</v>
      </c>
      <c r="I13" s="21">
        <v>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26</v>
      </c>
      <c r="E14" s="21">
        <v>27</v>
      </c>
      <c r="F14" s="21">
        <v>25</v>
      </c>
      <c r="G14" s="21">
        <v>19</v>
      </c>
      <c r="H14" s="21">
        <v>25</v>
      </c>
      <c r="I14" s="21">
        <v>11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147</v>
      </c>
      <c r="B16" s="23">
        <f>IF(E13&gt;0,E13," ")</f>
        <v>27</v>
      </c>
      <c r="C16" s="23">
        <f>IF(D13&gt;0,D13," ")</f>
        <v>25</v>
      </c>
      <c r="D16" s="267"/>
      <c r="E16" s="268"/>
      <c r="F16" s="21">
        <v>25</v>
      </c>
      <c r="G16" s="21">
        <v>16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27</v>
      </c>
      <c r="C17" s="23">
        <f>IF(D14&gt;0,D14," ")</f>
        <v>26</v>
      </c>
      <c r="D17" s="269"/>
      <c r="E17" s="270"/>
      <c r="F17" s="21">
        <v>25</v>
      </c>
      <c r="G17" s="21">
        <v>18</v>
      </c>
      <c r="H17" s="21">
        <v>25</v>
      </c>
      <c r="I17" s="21">
        <v>16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96</v>
      </c>
      <c r="B19" s="23">
        <f>IF(G13&gt;0,G13," ")</f>
        <v>25</v>
      </c>
      <c r="C19" s="23">
        <f>IF(F13&gt;0,F13," ")</f>
        <v>19</v>
      </c>
      <c r="D19" s="23">
        <f>IF(G16&gt;0,G16," ")</f>
        <v>16</v>
      </c>
      <c r="E19" s="23">
        <f>IF(F16&gt;0,F16," ")</f>
        <v>25</v>
      </c>
      <c r="F19" s="30"/>
      <c r="G19" s="30"/>
      <c r="H19" s="21">
        <v>25</v>
      </c>
      <c r="I19" s="21">
        <v>11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18</v>
      </c>
      <c r="E20" s="23">
        <f>IF(F17&gt;0,F17," ")</f>
        <v>25</v>
      </c>
      <c r="F20" s="30"/>
      <c r="G20" s="30"/>
      <c r="H20" s="21">
        <v>25</v>
      </c>
      <c r="I20" s="21">
        <v>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118</v>
      </c>
      <c r="B22" s="23">
        <f>IF(I13&gt;0,I13," ")</f>
        <v>8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11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11</v>
      </c>
      <c r="C23" s="23">
        <f>IF(H14&gt;0,H14," ")</f>
        <v>25</v>
      </c>
      <c r="D23" s="23">
        <f>IF(I17&gt;0,I17," ")</f>
        <v>16</v>
      </c>
      <c r="E23" s="23">
        <f>IF(H17&gt;0,H17," ")</f>
        <v>25</v>
      </c>
      <c r="F23" s="23">
        <f>IF(I20&gt;0,I20," ")</f>
        <v>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55">
        <v>3</v>
      </c>
      <c r="C28" s="256"/>
      <c r="D28" s="255">
        <v>3</v>
      </c>
      <c r="E28" s="256"/>
      <c r="F28" s="255"/>
      <c r="G28" s="256"/>
      <c r="H28" s="25"/>
      <c r="I28" s="42">
        <f>D13+D14+D15+F13+F14+F15+H13+H14+H15</f>
        <v>145</v>
      </c>
      <c r="J28" s="42">
        <f>E13+E14+E15+G13+G14+G15+I13+I14+I15</f>
        <v>117</v>
      </c>
      <c r="K28" s="42">
        <f>I28-J28</f>
        <v>28</v>
      </c>
    </row>
    <row r="29" spans="1:12" ht="24" customHeight="1" x14ac:dyDescent="0.2">
      <c r="A29" s="10" t="str">
        <f>A16</f>
        <v>FCVBC 141 Robin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154</v>
      </c>
      <c r="J29" s="42">
        <f>C16+C17+C18+G16+G17+G18+I16+I17+I18</f>
        <v>108</v>
      </c>
      <c r="K29" s="42">
        <f>I29-J29</f>
        <v>46</v>
      </c>
    </row>
    <row r="30" spans="1:12" ht="24" customHeight="1" x14ac:dyDescent="0.2">
      <c r="A30" s="10" t="str">
        <f>A19</f>
        <v>SF Storm 152 Avalanche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128</v>
      </c>
      <c r="J30" s="42">
        <f>C19+C20+C21+E19+E20+E21+I19+I20+I21</f>
        <v>114</v>
      </c>
      <c r="K30" s="42">
        <f>I30-J30</f>
        <v>14</v>
      </c>
    </row>
    <row r="31" spans="1:12" ht="24" customHeight="1" x14ac:dyDescent="0.2">
      <c r="A31" s="10" t="str">
        <f>A22</f>
        <v>NEVBC 14 Purple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62</v>
      </c>
      <c r="J31" s="42">
        <f>C22+C23+C24+E22+E23+E24+G22+G23+G24</f>
        <v>150</v>
      </c>
      <c r="K31" s="42">
        <f>I31-J31</f>
        <v>-88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16</v>
      </c>
      <c r="C35" s="262"/>
      <c r="D35" s="261" t="str">
        <f>A30</f>
        <v>SF Storm 152 Avalanche</v>
      </c>
      <c r="E35" s="262"/>
      <c r="F35" s="263" t="str">
        <f>A16</f>
        <v>FCVBC 141 Robin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FCVBC 141 Robin</v>
      </c>
      <c r="C36" s="262"/>
      <c r="D36" s="261" t="str">
        <f>A22</f>
        <v>NEVBC 14 Purple</v>
      </c>
      <c r="E36" s="262"/>
      <c r="F36" s="263" t="str">
        <f>A13</f>
        <v>Warriors 16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16</v>
      </c>
      <c r="C37" s="262"/>
      <c r="D37" s="261" t="str">
        <f>A31</f>
        <v>NEVBC 14 Purple</v>
      </c>
      <c r="E37" s="262"/>
      <c r="F37" s="263" t="str">
        <f>A30</f>
        <v>SF Storm 152 Avalanche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FCVBC 141 Robin</v>
      </c>
      <c r="C38" s="262"/>
      <c r="D38" s="261" t="str">
        <f>A30</f>
        <v>SF Storm 152 Avalanche</v>
      </c>
      <c r="E38" s="262"/>
      <c r="F38" s="263" t="str">
        <f>A28</f>
        <v>Warriors 16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SF Storm 152 Avalanche</v>
      </c>
      <c r="C39" s="262"/>
      <c r="D39" s="261" t="str">
        <f>A31</f>
        <v>NEVBC 14 Purple</v>
      </c>
      <c r="E39" s="262"/>
      <c r="F39" s="263" t="str">
        <f>A16</f>
        <v>FCVBC 141 Robin</v>
      </c>
      <c r="G39" s="263"/>
    </row>
    <row r="40" spans="1:12" x14ac:dyDescent="0.2">
      <c r="A40" s="198" t="s">
        <v>44</v>
      </c>
      <c r="B40" s="261" t="str">
        <f>A13</f>
        <v>Warriors 16</v>
      </c>
      <c r="C40" s="262"/>
      <c r="D40" s="261" t="str">
        <f>A29</f>
        <v>FCVBC 141 Robin</v>
      </c>
      <c r="E40" s="262"/>
      <c r="F40" s="263" t="str">
        <f>A22</f>
        <v>NEVBC 14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A22:A24"/>
    <mergeCell ref="H22:I24"/>
    <mergeCell ref="J22:J24"/>
    <mergeCell ref="K22:L24"/>
    <mergeCell ref="B26:D26"/>
    <mergeCell ref="F26:H26"/>
    <mergeCell ref="I26:J26"/>
    <mergeCell ref="K13:L15"/>
    <mergeCell ref="J16:J18"/>
    <mergeCell ref="K16:L18"/>
    <mergeCell ref="J19:J21"/>
    <mergeCell ref="K19:L21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B13:C15"/>
    <mergeCell ref="A16:A18"/>
    <mergeCell ref="D16:E18"/>
    <mergeCell ref="B28:C28"/>
    <mergeCell ref="D28:E28"/>
    <mergeCell ref="F28:G28"/>
    <mergeCell ref="B27:C27"/>
    <mergeCell ref="D27:E27"/>
    <mergeCell ref="F27:G27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Rockhill Blast</v>
      </c>
      <c r="C12" s="273"/>
      <c r="D12" s="261" t="str">
        <f>A16</f>
        <v>SF Storm 151 Thunder</v>
      </c>
      <c r="E12" s="262"/>
      <c r="F12" s="261" t="str">
        <f>A19</f>
        <v>NEVBC 15 Purple</v>
      </c>
      <c r="G12" s="262"/>
      <c r="H12" s="283" t="str">
        <f>A22</f>
        <v>District 12 161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146</v>
      </c>
      <c r="B13" s="267"/>
      <c r="C13" s="268"/>
      <c r="D13" s="21">
        <v>21</v>
      </c>
      <c r="E13" s="21">
        <v>25</v>
      </c>
      <c r="F13" s="21">
        <v>25</v>
      </c>
      <c r="G13" s="21">
        <v>10</v>
      </c>
      <c r="H13" s="21">
        <v>25</v>
      </c>
      <c r="I13" s="21">
        <v>10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21</v>
      </c>
      <c r="E14" s="21">
        <v>25</v>
      </c>
      <c r="F14" s="21">
        <v>25</v>
      </c>
      <c r="G14" s="21">
        <v>9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95</v>
      </c>
      <c r="B16" s="23">
        <f>IF(E13&gt;0,E13," ")</f>
        <v>25</v>
      </c>
      <c r="C16" s="23">
        <f>IF(D13&gt;0,D13," ")</f>
        <v>21</v>
      </c>
      <c r="D16" s="267"/>
      <c r="E16" s="268"/>
      <c r="F16" s="21">
        <v>25</v>
      </c>
      <c r="G16" s="21">
        <v>7</v>
      </c>
      <c r="H16" s="21">
        <v>25</v>
      </c>
      <c r="I16" s="21">
        <v>11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21</v>
      </c>
      <c r="D17" s="269"/>
      <c r="E17" s="270"/>
      <c r="F17" s="21">
        <v>25</v>
      </c>
      <c r="G17" s="21">
        <v>14</v>
      </c>
      <c r="H17" s="21">
        <v>25</v>
      </c>
      <c r="I17" s="21">
        <v>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116</v>
      </c>
      <c r="B19" s="23">
        <f>IF(G13&gt;0,G13," ")</f>
        <v>10</v>
      </c>
      <c r="C19" s="23">
        <f>IF(F13&gt;0,F13," ")</f>
        <v>25</v>
      </c>
      <c r="D19" s="23">
        <f>IF(G16&gt;0,G16," ")</f>
        <v>7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9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18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97</v>
      </c>
      <c r="B22" s="23">
        <f>IF(I13&gt;0,I13," ")</f>
        <v>10</v>
      </c>
      <c r="C22" s="23">
        <f>IF(H13&gt;0,H13," ")</f>
        <v>25</v>
      </c>
      <c r="D22" s="23">
        <f>IF(I16&gt;0,I16," ")</f>
        <v>11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5</v>
      </c>
      <c r="E23" s="23">
        <f>IF(H17&gt;0,H17," ")</f>
        <v>25</v>
      </c>
      <c r="F23" s="23">
        <f>IF(I20&gt;0,I20," ")</f>
        <v>25</v>
      </c>
      <c r="G23" s="23">
        <f>IF(H20&gt;0,H20," ")</f>
        <v>18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142</v>
      </c>
      <c r="J28" s="42">
        <f>E13+E14+E15+G13+G14+G15+I13+I14+I15</f>
        <v>88</v>
      </c>
      <c r="K28" s="42">
        <f>I28-J28</f>
        <v>54</v>
      </c>
    </row>
    <row r="29" spans="1:12" ht="24" customHeight="1" x14ac:dyDescent="0.2">
      <c r="A29" s="10" t="str">
        <f>A16</f>
        <v>SF Storm 151 Thunder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79</v>
      </c>
      <c r="K29" s="42">
        <f>I29-J29</f>
        <v>71</v>
      </c>
    </row>
    <row r="30" spans="1:12" ht="24" customHeight="1" x14ac:dyDescent="0.2">
      <c r="A30" s="10" t="str">
        <f>A19</f>
        <v>NEVBC 15 Purple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79</v>
      </c>
      <c r="J30" s="42">
        <f>C19+C20+C21+E19+E20+E21+I19+I20+I21</f>
        <v>150</v>
      </c>
      <c r="K30" s="42">
        <f>I30-J30</f>
        <v>-71</v>
      </c>
    </row>
    <row r="31" spans="1:12" ht="24" customHeight="1" x14ac:dyDescent="0.2">
      <c r="A31" s="10" t="str">
        <f>A22</f>
        <v>District 12 161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85</v>
      </c>
      <c r="J31" s="42">
        <f>C22+C23+C24+E22+E23+E24+G22+G23+G24</f>
        <v>139</v>
      </c>
      <c r="K31" s="42">
        <f>I31-J31</f>
        <v>-54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456</v>
      </c>
      <c r="J32" s="27">
        <f>SUM(J28:J31)</f>
        <v>456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Rockhill Blast</v>
      </c>
      <c r="C35" s="262"/>
      <c r="D35" s="261" t="str">
        <f>A30</f>
        <v>NEVBC 15 Purple</v>
      </c>
      <c r="E35" s="262"/>
      <c r="F35" s="263" t="str">
        <f>A16</f>
        <v>SF Storm 151 Thunder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151 Thunder</v>
      </c>
      <c r="C36" s="262"/>
      <c r="D36" s="261" t="str">
        <f>A22</f>
        <v>District 12 161</v>
      </c>
      <c r="E36" s="262"/>
      <c r="F36" s="263" t="str">
        <f>A13</f>
        <v>Rockhill Blast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Rockhill Blast</v>
      </c>
      <c r="C37" s="262"/>
      <c r="D37" s="261" t="str">
        <f>A31</f>
        <v>District 12 161</v>
      </c>
      <c r="E37" s="262"/>
      <c r="F37" s="263" t="str">
        <f>A30</f>
        <v>NEVBC 15 Purple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151 Thunder</v>
      </c>
      <c r="C38" s="262"/>
      <c r="D38" s="261" t="str">
        <f>A30</f>
        <v>NEVBC 15 Purple</v>
      </c>
      <c r="E38" s="262"/>
      <c r="F38" s="263" t="str">
        <f>A28</f>
        <v>Rockhill Blast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NEVBC 15 Purple</v>
      </c>
      <c r="C39" s="262"/>
      <c r="D39" s="261" t="str">
        <f>A31</f>
        <v>District 12 161</v>
      </c>
      <c r="E39" s="262"/>
      <c r="F39" s="263" t="str">
        <f>A16</f>
        <v>SF Storm 151 Thunder</v>
      </c>
      <c r="G39" s="263"/>
    </row>
    <row r="40" spans="1:12" x14ac:dyDescent="0.2">
      <c r="A40" s="45" t="s">
        <v>44</v>
      </c>
      <c r="B40" s="261" t="str">
        <f>A13</f>
        <v>Rockhill Blast</v>
      </c>
      <c r="C40" s="262"/>
      <c r="D40" s="261" t="str">
        <f>A29</f>
        <v>SF Storm 151 Thunder</v>
      </c>
      <c r="E40" s="262"/>
      <c r="F40" s="263" t="str">
        <f>A22</f>
        <v>District 12 161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E3VB 16 Blue</v>
      </c>
      <c r="C12" s="273"/>
      <c r="D12" s="261" t="str">
        <f>A16</f>
        <v>NM Dynami 15/16</v>
      </c>
      <c r="E12" s="262"/>
      <c r="F12" s="261" t="str">
        <f>A19</f>
        <v>ARVC 15R2 Adidas</v>
      </c>
      <c r="G12" s="262"/>
      <c r="H12" s="283" t="str">
        <f>A22</f>
        <v>FCVBC 142 Lorraine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228</v>
      </c>
      <c r="B13" s="267"/>
      <c r="C13" s="268"/>
      <c r="D13" s="21">
        <v>25</v>
      </c>
      <c r="E13" s="21">
        <v>12</v>
      </c>
      <c r="F13" s="21">
        <v>23</v>
      </c>
      <c r="G13" s="21">
        <v>25</v>
      </c>
      <c r="H13" s="21">
        <v>25</v>
      </c>
      <c r="I13" s="21">
        <v>11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10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150</v>
      </c>
      <c r="B16" s="23">
        <f>IF(E13&gt;0,E13," ")</f>
        <v>12</v>
      </c>
      <c r="C16" s="23">
        <f>IF(D13&gt;0,D13," ")</f>
        <v>25</v>
      </c>
      <c r="D16" s="267"/>
      <c r="E16" s="268"/>
      <c r="F16" s="21">
        <v>25</v>
      </c>
      <c r="G16" s="21">
        <v>22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26</v>
      </c>
      <c r="G17" s="21">
        <v>24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98</v>
      </c>
      <c r="B19" s="23">
        <f>IF(G13&gt;0,G13," ")</f>
        <v>25</v>
      </c>
      <c r="C19" s="23">
        <f>IF(F13&gt;0,F13," ")</f>
        <v>23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14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10</v>
      </c>
      <c r="C20" s="23">
        <f>IF(F14&gt;0,F14," ")</f>
        <v>25</v>
      </c>
      <c r="D20" s="23">
        <f>IF(G17&gt;0,G17," ")</f>
        <v>24</v>
      </c>
      <c r="E20" s="23">
        <f>IF(F17&gt;0,F17," ")</f>
        <v>26</v>
      </c>
      <c r="F20" s="30"/>
      <c r="G20" s="30"/>
      <c r="H20" s="21">
        <v>25</v>
      </c>
      <c r="I20" s="21">
        <v>14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14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14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148</v>
      </c>
      <c r="J28" s="42">
        <f>E13+E14+E15+G13+G14+G15+I13+I14+I15</f>
        <v>85</v>
      </c>
      <c r="K28" s="42">
        <f>I28-J28</f>
        <v>63</v>
      </c>
    </row>
    <row r="29" spans="1:12" ht="24" customHeight="1" x14ac:dyDescent="0.2">
      <c r="A29" s="10" t="str">
        <f>A16</f>
        <v>NM Dynami 15/16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131</v>
      </c>
      <c r="J29" s="42">
        <f>C16+C17+C18+G16+G17+G18+I16+I17+I18</f>
        <v>120</v>
      </c>
      <c r="K29" s="42">
        <f>I29-J29</f>
        <v>11</v>
      </c>
    </row>
    <row r="30" spans="1:12" ht="24" customHeight="1" x14ac:dyDescent="0.2">
      <c r="A30" s="10" t="str">
        <f>A19</f>
        <v>ARVC 15R2 Adidas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131</v>
      </c>
      <c r="J30" s="42">
        <f>C19+C20+C21+E19+E20+E21+I19+I20+I21</f>
        <v>127</v>
      </c>
      <c r="K30" s="42">
        <f>I30-J30</f>
        <v>4</v>
      </c>
    </row>
    <row r="31" spans="1:12" ht="24" customHeight="1" x14ac:dyDescent="0.2">
      <c r="A31" s="10" t="str">
        <f>A22</f>
        <v>FCVBC 142 Lorraine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72</v>
      </c>
      <c r="J31" s="42">
        <f>C22+C23+C24+E22+E23+E24+G22+G23+G24</f>
        <v>150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482</v>
      </c>
      <c r="J32" s="27">
        <f>SUM(J28:J31)</f>
        <v>482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E3VB 16 Blue</v>
      </c>
      <c r="C35" s="262"/>
      <c r="D35" s="261" t="str">
        <f>A30</f>
        <v>ARVC 15R2 Adidas</v>
      </c>
      <c r="E35" s="262"/>
      <c r="F35" s="263" t="str">
        <f>A16</f>
        <v>NM Dynami 15/16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NM Dynami 15/16</v>
      </c>
      <c r="C36" s="262"/>
      <c r="D36" s="261" t="str">
        <f>A22</f>
        <v>FCVBC 142 Lorraine</v>
      </c>
      <c r="E36" s="262"/>
      <c r="F36" s="263" t="str">
        <f>A13</f>
        <v>E3VB 16 Blue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E3VB 16 Blue</v>
      </c>
      <c r="C37" s="262"/>
      <c r="D37" s="261" t="str">
        <f>A31</f>
        <v>FCVBC 142 Lorraine</v>
      </c>
      <c r="E37" s="262"/>
      <c r="F37" s="263" t="str">
        <f>A30</f>
        <v>ARVC 15R2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NM Dynami 15/16</v>
      </c>
      <c r="C38" s="262"/>
      <c r="D38" s="261" t="str">
        <f>A30</f>
        <v>ARVC 15R2 Adidas</v>
      </c>
      <c r="E38" s="262"/>
      <c r="F38" s="263" t="str">
        <f>A28</f>
        <v>E3VB 16 Blue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15R2 Adidas</v>
      </c>
      <c r="C39" s="262"/>
      <c r="D39" s="261" t="str">
        <f>A31</f>
        <v>FCVBC 142 Lorraine</v>
      </c>
      <c r="E39" s="262"/>
      <c r="F39" s="263" t="str">
        <f>A16</f>
        <v>NM Dynami 15/16</v>
      </c>
      <c r="G39" s="263"/>
    </row>
    <row r="40" spans="1:12" x14ac:dyDescent="0.2">
      <c r="A40" s="45" t="s">
        <v>44</v>
      </c>
      <c r="B40" s="261" t="str">
        <f>A13</f>
        <v>E3VB 16 Blue</v>
      </c>
      <c r="C40" s="262"/>
      <c r="D40" s="261" t="str">
        <f>A29</f>
        <v>NM Dynami 15/16</v>
      </c>
      <c r="E40" s="262"/>
      <c r="F40" s="263" t="str">
        <f>A22</f>
        <v>FCVBC 142 Lorraine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B8" zoomScale="90" zoomScaleNormal="90" zoomScalePageLayoutView="90" workbookViewId="0">
      <selection activeCell="C42" sqref="C42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75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232</v>
      </c>
      <c r="D7" s="223" t="s">
        <v>50</v>
      </c>
      <c r="E7" s="223" t="s">
        <v>233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277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 t="s">
        <v>145</v>
      </c>
      <c r="D15" s="157" t="str">
        <f>C7</f>
        <v>Volle3 Ct. 4</v>
      </c>
      <c r="E15" s="158" t="s">
        <v>10</v>
      </c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199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56"/>
      <c r="C19" s="169" t="str">
        <f>C7</f>
        <v>Volle3 Ct. 4</v>
      </c>
      <c r="D19" s="170" t="s">
        <v>299</v>
      </c>
      <c r="E19" s="171" t="str">
        <f>D23</f>
        <v>Volle3 Ct. 4</v>
      </c>
      <c r="F19" s="172"/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292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/>
      <c r="D23" s="157" t="str">
        <f>D15</f>
        <v>Volle3 Ct. 4</v>
      </c>
      <c r="E23" s="168"/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247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68"/>
      <c r="B28" s="169" t="str">
        <f>C37</f>
        <v>Volle3 Ct. 5</v>
      </c>
      <c r="D28" s="209"/>
      <c r="E28" s="179"/>
      <c r="F28" s="171" t="str">
        <f>E19</f>
        <v>Volle3 Ct. 4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291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/>
      <c r="D33" s="157" t="str">
        <f>D41</f>
        <v>Volle3 Ct. 5</v>
      </c>
      <c r="E33" s="158"/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84"/>
      <c r="C37" s="169" t="str">
        <f>D33</f>
        <v>Volle3 Ct. 5</v>
      </c>
      <c r="D37" s="185" t="s">
        <v>248</v>
      </c>
      <c r="E37" s="171" t="str">
        <f>D33</f>
        <v>Volle3 Ct. 5</v>
      </c>
      <c r="F37" s="168"/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278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 t="s">
        <v>147</v>
      </c>
      <c r="D41" s="157" t="str">
        <f>E7</f>
        <v>Volle3 Ct. 5</v>
      </c>
      <c r="E41" s="187" t="s">
        <v>149</v>
      </c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200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287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B18" workbookViewId="0">
      <selection activeCell="C17" sqref="C17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93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229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279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 t="s">
        <v>118</v>
      </c>
      <c r="D15" s="157" t="str">
        <f>C7</f>
        <v>Cactus  Ct. 7</v>
      </c>
      <c r="E15" s="158" t="s">
        <v>188</v>
      </c>
      <c r="F15" s="244"/>
      <c r="G15" s="244"/>
    </row>
    <row r="16" spans="1:8" s="151" customFormat="1" ht="28.5" customHeight="1" x14ac:dyDescent="0.2">
      <c r="A16" s="244"/>
      <c r="B16" s="244"/>
      <c r="C16" s="297" t="s">
        <v>302</v>
      </c>
      <c r="D16" s="160" t="s">
        <v>260</v>
      </c>
      <c r="E16" s="296" t="s">
        <v>301</v>
      </c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/>
      <c r="C19" s="169" t="str">
        <f>C7</f>
        <v>Cactus  Ct. 7</v>
      </c>
      <c r="D19" s="170" t="s">
        <v>288</v>
      </c>
      <c r="E19" s="171" t="str">
        <f>D23</f>
        <v>Cactus  Ct. 7</v>
      </c>
      <c r="F19" s="172"/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286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/>
      <c r="D23" s="157" t="str">
        <f>D15</f>
        <v>Cactus  Ct. 7</v>
      </c>
      <c r="E23" s="168"/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249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/>
      <c r="B28" s="169" t="str">
        <f>C37</f>
        <v>Cactus Ct. 8</v>
      </c>
      <c r="D28" s="244"/>
      <c r="E28" s="179"/>
      <c r="F28" s="171" t="str">
        <f>E19</f>
        <v>Cactus  Ct. 7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44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285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/>
      <c r="D33" s="157" t="str">
        <f>D41</f>
        <v>Cactus Ct. 8</v>
      </c>
      <c r="E33" s="158"/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/>
      <c r="C37" s="169" t="str">
        <f>D33</f>
        <v>Cactus Ct. 8</v>
      </c>
      <c r="D37" s="185" t="s">
        <v>250</v>
      </c>
      <c r="E37" s="171" t="str">
        <f>D33</f>
        <v>Cactus Ct. 8</v>
      </c>
      <c r="F37" s="168"/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280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/>
      <c r="D41" s="157" t="str">
        <f>E7</f>
        <v>Cactus Ct. 8</v>
      </c>
      <c r="E41" s="187"/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230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300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15</v>
      </c>
      <c r="C12" s="273"/>
      <c r="D12" s="261" t="str">
        <f>A16</f>
        <v>SF Storm N 13 Spikers</v>
      </c>
      <c r="E12" s="262"/>
      <c r="F12" s="261" t="str">
        <f>A19</f>
        <v>ARVC 12N1 Adidas</v>
      </c>
      <c r="G12" s="262"/>
      <c r="H12" s="283" t="str">
        <f>A22</f>
        <v>NEVBC 14 White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155</v>
      </c>
      <c r="B13" s="267"/>
      <c r="C13" s="268"/>
      <c r="D13" s="21">
        <v>25</v>
      </c>
      <c r="E13" s="21">
        <v>21</v>
      </c>
      <c r="F13" s="21">
        <v>25</v>
      </c>
      <c r="G13" s="21">
        <v>20</v>
      </c>
      <c r="H13" s="21">
        <v>25</v>
      </c>
      <c r="I13" s="21">
        <v>5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12</v>
      </c>
      <c r="E14" s="21">
        <v>25</v>
      </c>
      <c r="F14" s="21">
        <v>25</v>
      </c>
      <c r="G14" s="21">
        <v>19</v>
      </c>
      <c r="H14" s="21">
        <v>25</v>
      </c>
      <c r="I14" s="21">
        <v>12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104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18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12</v>
      </c>
      <c r="D17" s="269"/>
      <c r="E17" s="270"/>
      <c r="F17" s="21">
        <v>27</v>
      </c>
      <c r="G17" s="21">
        <v>26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63</v>
      </c>
      <c r="B19" s="23">
        <f>IF(G13&gt;0,G13," ")</f>
        <v>20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30"/>
      <c r="G19" s="30"/>
      <c r="H19" s="21">
        <v>25</v>
      </c>
      <c r="I19" s="21">
        <v>9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26</v>
      </c>
      <c r="E20" s="23">
        <f>IF(F17&gt;0,F17," ")</f>
        <v>27</v>
      </c>
      <c r="F20" s="30"/>
      <c r="G20" s="30"/>
      <c r="H20" s="21">
        <v>25</v>
      </c>
      <c r="I20" s="21">
        <v>16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16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137</v>
      </c>
      <c r="J28" s="42">
        <f>E13+E14+E15+G13+G14+G15+I13+I14+I15</f>
        <v>102</v>
      </c>
      <c r="K28" s="42">
        <f>I28-J28</f>
        <v>35</v>
      </c>
    </row>
    <row r="29" spans="1:12" ht="24" customHeight="1" x14ac:dyDescent="0.2">
      <c r="A29" s="10" t="str">
        <f>A16</f>
        <v>SF Storm N 13 Spikers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148</v>
      </c>
      <c r="J29" s="42">
        <f>C16+C17+C18+G16+G17+G18+I16+I17+I18</f>
        <v>106</v>
      </c>
      <c r="K29" s="42">
        <f>I29-J29</f>
        <v>42</v>
      </c>
    </row>
    <row r="30" spans="1:12" ht="24" customHeight="1" x14ac:dyDescent="0.2">
      <c r="A30" s="10" t="str">
        <f>A19</f>
        <v>ARVC 12N1 Adidas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133</v>
      </c>
      <c r="J30" s="42">
        <f>C19+C20+C21+E19+E20+E21+I19+I20+I21</f>
        <v>127</v>
      </c>
      <c r="K30" s="42">
        <f>I30-J30</f>
        <v>6</v>
      </c>
    </row>
    <row r="31" spans="1:12" ht="24" customHeight="1" x14ac:dyDescent="0.2">
      <c r="A31" s="10" t="str">
        <f>A22</f>
        <v>NEVBC 14 White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67</v>
      </c>
      <c r="J31" s="42">
        <f>C22+C23+C24+E22+E23+E24+G22+G23+G24</f>
        <v>150</v>
      </c>
      <c r="K31" s="42">
        <f>I31-J31</f>
        <v>-83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485</v>
      </c>
      <c r="J32" s="27">
        <f>SUM(J28:J31)</f>
        <v>485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15</v>
      </c>
      <c r="C35" s="262"/>
      <c r="D35" s="261" t="str">
        <f>A30</f>
        <v>ARVC 12N1 Adidas</v>
      </c>
      <c r="E35" s="262"/>
      <c r="F35" s="263" t="str">
        <f>A16</f>
        <v>SF Storm N 13 Spikers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N 13 Spikers</v>
      </c>
      <c r="C36" s="262"/>
      <c r="D36" s="261" t="str">
        <f>A22</f>
        <v>NEVBC 14 White</v>
      </c>
      <c r="E36" s="262"/>
      <c r="F36" s="263" t="str">
        <f>A13</f>
        <v>Warriors 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15</v>
      </c>
      <c r="C37" s="262"/>
      <c r="D37" s="261" t="str">
        <f>A31</f>
        <v>NEVBC 14 White</v>
      </c>
      <c r="E37" s="262"/>
      <c r="F37" s="263" t="str">
        <f>A30</f>
        <v>ARVC 12N1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N 13 Spikers</v>
      </c>
      <c r="C38" s="262"/>
      <c r="D38" s="261" t="str">
        <f>A30</f>
        <v>ARVC 12N1 Adidas</v>
      </c>
      <c r="E38" s="262"/>
      <c r="F38" s="263" t="str">
        <f>A28</f>
        <v>Warriors 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12N1 Adidas</v>
      </c>
      <c r="C39" s="262"/>
      <c r="D39" s="261" t="str">
        <f>A31</f>
        <v>NEVBC 14 White</v>
      </c>
      <c r="E39" s="262"/>
      <c r="F39" s="263" t="str">
        <f>A16</f>
        <v>SF Storm N 13 Spikers</v>
      </c>
      <c r="G39" s="263"/>
    </row>
    <row r="40" spans="1:12" x14ac:dyDescent="0.2">
      <c r="A40" s="45" t="s">
        <v>44</v>
      </c>
      <c r="B40" s="261" t="str">
        <f>A13</f>
        <v>Warriors 15</v>
      </c>
      <c r="C40" s="262"/>
      <c r="D40" s="261" t="str">
        <f>A29</f>
        <v>SF Storm N 13 Spikers</v>
      </c>
      <c r="E40" s="262"/>
      <c r="F40" s="263" t="str">
        <f>A22</f>
        <v>NEVBC 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7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VC2 14 Mamba</v>
      </c>
      <c r="C12" s="273"/>
      <c r="D12" s="261" t="str">
        <f>A16</f>
        <v>ARVC 14R2 Adidas</v>
      </c>
      <c r="E12" s="262"/>
      <c r="F12" s="261" t="str">
        <f>A19</f>
        <v>ARVC RA 13/14 Black</v>
      </c>
      <c r="G12" s="262"/>
      <c r="H12" s="283" t="str">
        <f>A22</f>
        <v>Warriors 13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156</v>
      </c>
      <c r="B13" s="267"/>
      <c r="C13" s="268"/>
      <c r="D13" s="21">
        <v>25</v>
      </c>
      <c r="E13" s="21">
        <v>21</v>
      </c>
      <c r="F13" s="21">
        <v>25</v>
      </c>
      <c r="G13" s="21">
        <v>10</v>
      </c>
      <c r="H13" s="21">
        <v>25</v>
      </c>
      <c r="I13" s="21">
        <v>19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24</v>
      </c>
      <c r="E14" s="21">
        <v>26</v>
      </c>
      <c r="F14" s="21">
        <v>25</v>
      </c>
      <c r="G14" s="21">
        <v>12</v>
      </c>
      <c r="H14" s="21">
        <v>25</v>
      </c>
      <c r="I14" s="21">
        <v>14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65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13</v>
      </c>
      <c r="H16" s="21">
        <v>25</v>
      </c>
      <c r="I16" s="21">
        <v>22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26</v>
      </c>
      <c r="C17" s="23">
        <f>IF(D14&gt;0,D14," ")</f>
        <v>24</v>
      </c>
      <c r="D17" s="269"/>
      <c r="E17" s="270"/>
      <c r="F17" s="21">
        <v>25</v>
      </c>
      <c r="G17" s="21">
        <v>14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66</v>
      </c>
      <c r="B19" s="23">
        <f>IF(G13&gt;0,G13," ")</f>
        <v>10</v>
      </c>
      <c r="C19" s="23">
        <f>IF(F13&gt;0,F13," ")</f>
        <v>25</v>
      </c>
      <c r="D19" s="23">
        <f>IF(G16&gt;0,G16," ")</f>
        <v>13</v>
      </c>
      <c r="E19" s="23">
        <f>IF(F16&gt;0,F16," ")</f>
        <v>25</v>
      </c>
      <c r="F19" s="30" cm="1">
        <f t="array" aca="1" ref="F19" ca="1">+F18:H19</f>
        <v>0</v>
      </c>
      <c r="G19" s="30"/>
      <c r="H19" s="21">
        <v>25</v>
      </c>
      <c r="I19" s="21">
        <v>9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25</v>
      </c>
      <c r="I20" s="21">
        <v>21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159</v>
      </c>
      <c r="B22" s="23">
        <f>IF(I13&gt;0,I13," ")</f>
        <v>19</v>
      </c>
      <c r="C22" s="23">
        <f>IF(H13&gt;0,H13," ")</f>
        <v>25</v>
      </c>
      <c r="D22" s="23">
        <v>10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14</v>
      </c>
      <c r="C23" s="23">
        <f>IF(H14&gt;0,H14," ")</f>
        <v>25</v>
      </c>
      <c r="D23" s="23">
        <v>22</v>
      </c>
      <c r="E23" s="23">
        <v>25</v>
      </c>
      <c r="F23" s="23">
        <f>IF(I20&gt;0,I20," ")</f>
        <v>21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149</v>
      </c>
      <c r="J28" s="42">
        <f>E13+E14+E15+G13+G14+G15+I13+I14+I15</f>
        <v>102</v>
      </c>
      <c r="K28" s="42">
        <f>I28-J28</f>
        <v>47</v>
      </c>
    </row>
    <row r="29" spans="1:12" ht="24" customHeight="1" x14ac:dyDescent="0.2">
      <c r="A29" s="10" t="str">
        <f>A16</f>
        <v>ARVC 14R2 Adidas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147</v>
      </c>
      <c r="J29" s="42">
        <f>C16+C17+C18+G16+G17+G18+I16+I17+I18</f>
        <v>108</v>
      </c>
      <c r="K29" s="42">
        <f>I29-J29</f>
        <v>39</v>
      </c>
    </row>
    <row r="30" spans="1:12" ht="24" customHeight="1" x14ac:dyDescent="0.2">
      <c r="A30" s="10" t="str">
        <f>A19</f>
        <v>ARVC RA 13/14 Black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99</v>
      </c>
      <c r="J30" s="42">
        <f>C19+C20+C21+E19+E20+E21+I19+I20+I21</f>
        <v>130</v>
      </c>
      <c r="K30" s="42">
        <f>I30-J30</f>
        <v>-31</v>
      </c>
    </row>
    <row r="31" spans="1:12" ht="24" customHeight="1" x14ac:dyDescent="0.2">
      <c r="A31" s="10" t="str">
        <f>A22</f>
        <v>Warriors 13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95</v>
      </c>
      <c r="J31" s="42">
        <f>C22+C23+C24+E22+E23+E24+G22+G23+G24</f>
        <v>150</v>
      </c>
      <c r="K31" s="42">
        <f>I31-J31</f>
        <v>-55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490</v>
      </c>
      <c r="J32" s="27">
        <f>SUM(J28:J31)</f>
        <v>490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VC2 14 Mamba</v>
      </c>
      <c r="C35" s="262"/>
      <c r="D35" s="261" t="str">
        <f>A30</f>
        <v>ARVC RA 13/14 Black</v>
      </c>
      <c r="E35" s="262"/>
      <c r="F35" s="263" t="str">
        <f>A16</f>
        <v>ARVC 14R2 Adidas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14R2 Adidas</v>
      </c>
      <c r="C36" s="262"/>
      <c r="D36" s="261" t="str">
        <f>A22</f>
        <v>Warriors 13</v>
      </c>
      <c r="E36" s="262"/>
      <c r="F36" s="263" t="str">
        <f>A13</f>
        <v>VC2 14 Mamba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VC2 14 Mamba</v>
      </c>
      <c r="C37" s="262"/>
      <c r="D37" s="261" t="str">
        <f>A31</f>
        <v>Warriors 13</v>
      </c>
      <c r="E37" s="262"/>
      <c r="F37" s="263" t="str">
        <f>A30</f>
        <v>ARVC RA 13/14 Black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14R2 Adidas</v>
      </c>
      <c r="C38" s="262"/>
      <c r="D38" s="261" t="str">
        <f>A30</f>
        <v>ARVC RA 13/14 Black</v>
      </c>
      <c r="E38" s="262"/>
      <c r="F38" s="263" t="str">
        <f>A28</f>
        <v>VC2 14 Mamba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Black</v>
      </c>
      <c r="C39" s="262"/>
      <c r="D39" s="261" t="str">
        <f>A31</f>
        <v>Warriors 13</v>
      </c>
      <c r="E39" s="262"/>
      <c r="F39" s="263" t="str">
        <f>A16</f>
        <v>ARVC 14R2 Adidas</v>
      </c>
      <c r="G39" s="263"/>
    </row>
    <row r="40" spans="1:12" x14ac:dyDescent="0.2">
      <c r="A40" s="198" t="s">
        <v>44</v>
      </c>
      <c r="B40" s="261" t="str">
        <f>A13</f>
        <v>VC2 14 Mamba</v>
      </c>
      <c r="C40" s="262"/>
      <c r="D40" s="261" t="str">
        <f>A29</f>
        <v>ARVC 14R2 Adidas</v>
      </c>
      <c r="E40" s="262"/>
      <c r="F40" s="263" t="str">
        <f>A22</f>
        <v>Warriors 13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topLeftCell="A7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231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NNM Fusion 14U</v>
      </c>
      <c r="C12" s="273"/>
      <c r="D12" s="261" t="str">
        <f>A16</f>
        <v>SF Storm N 142 Rangers</v>
      </c>
      <c r="E12" s="262"/>
      <c r="F12" s="261" t="str">
        <f>A19</f>
        <v>ARVC RA 13/14 Red</v>
      </c>
      <c r="G12" s="262"/>
      <c r="H12" s="283" t="str">
        <f>A22</f>
        <v>ARVC 13/14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99</v>
      </c>
      <c r="B13" s="267"/>
      <c r="C13" s="268"/>
      <c r="D13" s="21">
        <v>25</v>
      </c>
      <c r="E13" s="21">
        <v>9</v>
      </c>
      <c r="F13" s="21">
        <v>25</v>
      </c>
      <c r="G13" s="21">
        <v>8</v>
      </c>
      <c r="H13" s="21">
        <v>25</v>
      </c>
      <c r="I13" s="21">
        <v>10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21</v>
      </c>
      <c r="F14" s="21">
        <v>25</v>
      </c>
      <c r="G14" s="21">
        <v>4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157</v>
      </c>
      <c r="B16" s="23">
        <f>IF(E13&gt;0,E13," ")</f>
        <v>9</v>
      </c>
      <c r="C16" s="23">
        <f>IF(D13&gt;0,D13," ")</f>
        <v>25</v>
      </c>
      <c r="D16" s="267"/>
      <c r="E16" s="268"/>
      <c r="F16" s="21">
        <v>25</v>
      </c>
      <c r="G16" s="21">
        <v>15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21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1">
        <v>25</v>
      </c>
      <c r="I17" s="21">
        <v>9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67</v>
      </c>
      <c r="B19" s="23">
        <f>IF(G13&gt;0,G13," ")</f>
        <v>8</v>
      </c>
      <c r="C19" s="23">
        <f>IF(F13&gt;0,F13," ")</f>
        <v>25</v>
      </c>
      <c r="D19" s="23">
        <f>IF(G16&gt;0,G16," ")</f>
        <v>15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4</v>
      </c>
      <c r="C20" s="23">
        <f>IF(F14&gt;0,F14," ")</f>
        <v>25</v>
      </c>
      <c r="D20" s="23">
        <f>IF(G17&gt;0,G17," ")</f>
        <v>16</v>
      </c>
      <c r="E20" s="23">
        <f>IF(F17&gt;0,F17," ")</f>
        <v>25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161</v>
      </c>
      <c r="B22" s="23">
        <f>IF(I13&gt;0,I13," ")</f>
        <v>10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6</v>
      </c>
      <c r="C23" s="23">
        <f>IF(H14&gt;0,H14," ")</f>
        <v>25</v>
      </c>
      <c r="D23" s="23">
        <f>IF(I17&gt;0,I17," ")</f>
        <v>9</v>
      </c>
      <c r="E23" s="23">
        <f>IF(H17&gt;0,H17," ")</f>
        <v>25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58</v>
      </c>
      <c r="K28" s="42">
        <f>I28-J28</f>
        <v>92</v>
      </c>
    </row>
    <row r="29" spans="1:12" ht="24" customHeight="1" x14ac:dyDescent="0.2">
      <c r="A29" s="10" t="str">
        <f>A16</f>
        <v>SF Storm N 142 Rangers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130</v>
      </c>
      <c r="J29" s="42">
        <f>C16+C17+C18+G16+G17+G18+I16+I17+I18</f>
        <v>104</v>
      </c>
      <c r="K29" s="42">
        <f>I29-J29</f>
        <v>26</v>
      </c>
    </row>
    <row r="30" spans="1:12" ht="24" customHeight="1" x14ac:dyDescent="0.2">
      <c r="A30" s="10" t="str">
        <f>A19</f>
        <v>ARVC RA 13/14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86</v>
      </c>
      <c r="J30" s="42">
        <f>C19+C20+C21+E19+E20+E21+I19+I20+I21</f>
        <v>150</v>
      </c>
      <c r="K30" s="42">
        <f>I30-J30</f>
        <v>-64</v>
      </c>
    </row>
    <row r="31" spans="1:12" ht="24" customHeight="1" x14ac:dyDescent="0.2">
      <c r="A31" s="10" t="str">
        <f>A22</f>
        <v>ARVC 13/14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143</v>
      </c>
      <c r="K31" s="42">
        <f>I31-J31</f>
        <v>-54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455</v>
      </c>
      <c r="J32" s="27">
        <f>SUM(J28:J31)</f>
        <v>455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NNM Fusion 14U</v>
      </c>
      <c r="C35" s="262"/>
      <c r="D35" s="261" t="str">
        <f>A30</f>
        <v>ARVC RA 13/14 Red</v>
      </c>
      <c r="E35" s="262"/>
      <c r="F35" s="263" t="str">
        <f>A16</f>
        <v>SF Storm N 142 Rangers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SF Storm N 142 Rangers</v>
      </c>
      <c r="C36" s="262"/>
      <c r="D36" s="261" t="str">
        <f>A22</f>
        <v>ARVC 13/14 White</v>
      </c>
      <c r="E36" s="262"/>
      <c r="F36" s="263" t="str">
        <f>A13</f>
        <v>NNM Fusion 14U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NNM Fusion 14U</v>
      </c>
      <c r="C37" s="262"/>
      <c r="D37" s="261" t="str">
        <f>A31</f>
        <v>ARVC 13/14 White</v>
      </c>
      <c r="E37" s="262"/>
      <c r="F37" s="263" t="str">
        <f>A30</f>
        <v>ARVC RA 13/14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SF Storm N 142 Rangers</v>
      </c>
      <c r="C38" s="262"/>
      <c r="D38" s="261" t="str">
        <f>A30</f>
        <v>ARVC RA 13/14 Red</v>
      </c>
      <c r="E38" s="262"/>
      <c r="F38" s="263" t="str">
        <f>A28</f>
        <v>NNM Fusion 14U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Red</v>
      </c>
      <c r="C39" s="262"/>
      <c r="D39" s="261" t="str">
        <f>A31</f>
        <v>ARVC 13/14 White</v>
      </c>
      <c r="E39" s="262"/>
      <c r="F39" s="263" t="str">
        <f>A16</f>
        <v>SF Storm N 142 Rangers</v>
      </c>
      <c r="G39" s="263"/>
    </row>
    <row r="40" spans="1:12" x14ac:dyDescent="0.2">
      <c r="A40" s="198" t="s">
        <v>44</v>
      </c>
      <c r="B40" s="261" t="str">
        <f>A13</f>
        <v>NNM Fusion 14U</v>
      </c>
      <c r="C40" s="262"/>
      <c r="D40" s="261" t="str">
        <f>A29</f>
        <v>SF Storm N 142 Rangers</v>
      </c>
      <c r="E40" s="262"/>
      <c r="F40" s="263" t="str">
        <f>A22</f>
        <v>ARVC 13/14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6:J18"/>
    <mergeCell ref="K16:L18"/>
    <mergeCell ref="J19:J21"/>
    <mergeCell ref="K19:L21"/>
    <mergeCell ref="A22:A24"/>
    <mergeCell ref="H22:I24"/>
    <mergeCell ref="J22:J24"/>
    <mergeCell ref="K22:L24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226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ARVC 13N2 Adidas</v>
      </c>
      <c r="C12" s="273"/>
      <c r="D12" s="261" t="str">
        <f>A16</f>
        <v>SF Storm 141 Tsunami</v>
      </c>
      <c r="E12" s="262"/>
      <c r="F12" s="261" t="str">
        <f>A19</f>
        <v>ARVC RA 13/14 Orange</v>
      </c>
      <c r="G12" s="262"/>
      <c r="H12" s="283" t="str">
        <f>A22</f>
        <v>SF Storm 132 Pulse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165</v>
      </c>
      <c r="B13" s="267"/>
      <c r="C13" s="268"/>
      <c r="D13" s="21">
        <v>25</v>
      </c>
      <c r="E13" s="21">
        <v>18</v>
      </c>
      <c r="F13" s="21">
        <v>25</v>
      </c>
      <c r="G13" s="21">
        <v>13</v>
      </c>
      <c r="H13" s="21">
        <v>25</v>
      </c>
      <c r="I13" s="21">
        <v>12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13</v>
      </c>
      <c r="F14" s="21">
        <v>25</v>
      </c>
      <c r="G14" s="21">
        <v>7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167</v>
      </c>
      <c r="B16" s="23">
        <v>18</v>
      </c>
      <c r="C16" s="23">
        <v>25</v>
      </c>
      <c r="D16" s="267"/>
      <c r="E16" s="268"/>
      <c r="F16" s="21">
        <v>25</v>
      </c>
      <c r="G16" s="21">
        <v>21</v>
      </c>
      <c r="H16" s="21">
        <v>25</v>
      </c>
      <c r="I16" s="21">
        <v>15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v>13</v>
      </c>
      <c r="C17" s="23">
        <v>25</v>
      </c>
      <c r="D17" s="269"/>
      <c r="E17" s="270"/>
      <c r="F17" s="21">
        <v>23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101</v>
      </c>
      <c r="B19" s="23">
        <v>13</v>
      </c>
      <c r="C19" s="23">
        <v>25</v>
      </c>
      <c r="D19" s="23">
        <v>21</v>
      </c>
      <c r="E19" s="23"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v>7</v>
      </c>
      <c r="C20" s="23">
        <v>25</v>
      </c>
      <c r="D20" s="23">
        <v>25</v>
      </c>
      <c r="E20" s="23">
        <v>23</v>
      </c>
      <c r="F20" s="30"/>
      <c r="G20" s="30"/>
      <c r="H20" s="21">
        <v>26</v>
      </c>
      <c r="I20" s="21">
        <v>24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103</v>
      </c>
      <c r="B22" s="23">
        <v>12</v>
      </c>
      <c r="C22" s="23">
        <v>25</v>
      </c>
      <c r="D22" s="23">
        <v>15</v>
      </c>
      <c r="E22" s="23">
        <v>25</v>
      </c>
      <c r="F22" s="23">
        <v>23</v>
      </c>
      <c r="G22" s="23"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v>13</v>
      </c>
      <c r="C23" s="23">
        <v>25</v>
      </c>
      <c r="D23" s="23">
        <v>18</v>
      </c>
      <c r="E23" s="23">
        <v>25</v>
      </c>
      <c r="F23" s="23">
        <v>24</v>
      </c>
      <c r="G23" s="23">
        <v>26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76</v>
      </c>
      <c r="K28" s="42">
        <f>I28-J28</f>
        <v>74</v>
      </c>
    </row>
    <row r="29" spans="1:12" ht="24" customHeight="1" x14ac:dyDescent="0.2">
      <c r="A29" s="10" t="str">
        <f>A16</f>
        <v>SF Storm 141 Tsunami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129</v>
      </c>
      <c r="J29" s="42">
        <f>C16+C17+C18+G16+G17+G18+I16+I17+I18</f>
        <v>129</v>
      </c>
      <c r="K29" s="42">
        <f>I29-J29</f>
        <v>0</v>
      </c>
    </row>
    <row r="30" spans="1:12" ht="24" customHeight="1" x14ac:dyDescent="0.2">
      <c r="A30" s="10" t="str">
        <f>A19</f>
        <v>ARVC RA 13/14 Orange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117</v>
      </c>
      <c r="J30" s="42">
        <f>C19+C20+C21+E19+E20+E21+I19+I20+I21</f>
        <v>145</v>
      </c>
      <c r="K30" s="42">
        <f>I30-J30</f>
        <v>-28</v>
      </c>
    </row>
    <row r="31" spans="1:12" ht="24" customHeight="1" x14ac:dyDescent="0.2">
      <c r="A31" s="10" t="str">
        <f>A22</f>
        <v>SF Storm 132 Pulse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105</v>
      </c>
      <c r="J31" s="42">
        <f>C22+C23+C24+E22+E23+E24+G22+G23+G24</f>
        <v>151</v>
      </c>
      <c r="K31" s="42">
        <f>I31-J31</f>
        <v>-46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501</v>
      </c>
      <c r="J32" s="27">
        <f>SUM(J28:J31)</f>
        <v>501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ARVC 13N2 Adidas</v>
      </c>
      <c r="C35" s="262"/>
      <c r="D35" s="261" t="str">
        <f>A30</f>
        <v>ARVC RA 13/14 Orange</v>
      </c>
      <c r="E35" s="262"/>
      <c r="F35" s="263" t="str">
        <f>A16</f>
        <v>SF Storm 141 Tsunami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141 Tsunami</v>
      </c>
      <c r="C36" s="262"/>
      <c r="D36" s="261" t="str">
        <f>A22</f>
        <v>SF Storm 132 Pulse</v>
      </c>
      <c r="E36" s="262"/>
      <c r="F36" s="263" t="str">
        <f>A13</f>
        <v>ARVC 13N2 Adidas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ARVC 13N2 Adidas</v>
      </c>
      <c r="C37" s="262"/>
      <c r="D37" s="261" t="str">
        <f>A31</f>
        <v>SF Storm 132 Pulse</v>
      </c>
      <c r="E37" s="262"/>
      <c r="F37" s="263" t="str">
        <f>A30</f>
        <v>ARVC RA 13/14 Orange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141 Tsunami</v>
      </c>
      <c r="C38" s="262"/>
      <c r="D38" s="261" t="str">
        <f>A30</f>
        <v>ARVC RA 13/14 Orange</v>
      </c>
      <c r="E38" s="262"/>
      <c r="F38" s="263" t="str">
        <f>A28</f>
        <v>ARVC 13N2 Adidas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RA 13/14 Orange</v>
      </c>
      <c r="C39" s="262"/>
      <c r="D39" s="261" t="str">
        <f>A31</f>
        <v>SF Storm 132 Pulse</v>
      </c>
      <c r="E39" s="262"/>
      <c r="F39" s="263" t="str">
        <f>A16</f>
        <v>SF Storm 141 Tsunami</v>
      </c>
      <c r="G39" s="263"/>
    </row>
    <row r="40" spans="1:12" x14ac:dyDescent="0.2">
      <c r="A40" s="45" t="s">
        <v>44</v>
      </c>
      <c r="B40" s="261" t="str">
        <f>A13</f>
        <v>ARVC 13N2 Adidas</v>
      </c>
      <c r="C40" s="262"/>
      <c r="D40" s="261" t="str">
        <f>A29</f>
        <v>SF Storm 141 Tsunami</v>
      </c>
      <c r="E40" s="262"/>
      <c r="F40" s="263" t="str">
        <f>A22</f>
        <v>SF Storm 132 Pulse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226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61" t="str">
        <f>A13</f>
        <v>SF Storm 13 Sirens</v>
      </c>
      <c r="C12" s="273"/>
      <c r="D12" s="261" t="str">
        <f>A16</f>
        <v>SEVC Premier</v>
      </c>
      <c r="E12" s="262"/>
      <c r="F12" s="261" t="str">
        <f>A19</f>
        <v>ARVC RA 13/14 Blue</v>
      </c>
      <c r="G12" s="262"/>
      <c r="H12" s="283" t="str">
        <f>A22</f>
        <v>ARVC RA 13/14 Pink</v>
      </c>
      <c r="I12" s="262"/>
      <c r="J12" s="7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117</v>
      </c>
      <c r="B13" s="267"/>
      <c r="C13" s="268"/>
      <c r="D13" s="21">
        <v>25</v>
      </c>
      <c r="E13" s="21">
        <v>18</v>
      </c>
      <c r="F13" s="21">
        <v>25</v>
      </c>
      <c r="G13" s="21">
        <v>17</v>
      </c>
      <c r="H13" s="21">
        <v>25</v>
      </c>
      <c r="I13" s="21">
        <v>9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25</v>
      </c>
      <c r="G14" s="21">
        <v>16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158</v>
      </c>
      <c r="B16" s="23">
        <v>18</v>
      </c>
      <c r="C16" s="23">
        <v>25</v>
      </c>
      <c r="D16" s="267"/>
      <c r="E16" s="268"/>
      <c r="F16" s="21">
        <v>25</v>
      </c>
      <c r="G16" s="21">
        <v>21</v>
      </c>
      <c r="H16" s="21">
        <v>25</v>
      </c>
      <c r="I16" s="21">
        <v>11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v>20</v>
      </c>
      <c r="C17" s="23">
        <v>25</v>
      </c>
      <c r="D17" s="269"/>
      <c r="E17" s="270"/>
      <c r="F17" s="21">
        <v>25</v>
      </c>
      <c r="G17" s="21">
        <v>21</v>
      </c>
      <c r="H17" s="21">
        <v>25</v>
      </c>
      <c r="I17" s="21">
        <v>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64</v>
      </c>
      <c r="B19" s="23">
        <v>17</v>
      </c>
      <c r="C19" s="23">
        <v>25</v>
      </c>
      <c r="D19" s="23">
        <v>21</v>
      </c>
      <c r="E19" s="23">
        <v>25</v>
      </c>
      <c r="F19" s="30"/>
      <c r="G19" s="30"/>
      <c r="H19" s="21">
        <v>20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v>16</v>
      </c>
      <c r="C20" s="23">
        <v>25</v>
      </c>
      <c r="D20" s="23">
        <v>21</v>
      </c>
      <c r="E20" s="23">
        <v>25</v>
      </c>
      <c r="F20" s="30"/>
      <c r="G20" s="30"/>
      <c r="H20" s="21">
        <v>25</v>
      </c>
      <c r="I20" s="21">
        <v>22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100</v>
      </c>
      <c r="B22" s="23">
        <v>9</v>
      </c>
      <c r="C22" s="23">
        <v>25</v>
      </c>
      <c r="D22" s="23">
        <v>11</v>
      </c>
      <c r="E22" s="23">
        <v>25</v>
      </c>
      <c r="F22" s="23">
        <v>25</v>
      </c>
      <c r="G22" s="23">
        <v>20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v>6</v>
      </c>
      <c r="C23" s="23">
        <v>25</v>
      </c>
      <c r="D23" s="23">
        <v>8</v>
      </c>
      <c r="E23" s="23">
        <v>25</v>
      </c>
      <c r="F23" s="23">
        <v>22</v>
      </c>
      <c r="G23" s="23"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80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86</v>
      </c>
      <c r="K28" s="42">
        <f>I28-J28</f>
        <v>64</v>
      </c>
    </row>
    <row r="29" spans="1:12" ht="24" customHeight="1" x14ac:dyDescent="0.2">
      <c r="A29" s="10" t="str">
        <f>A16</f>
        <v>SEVC Premier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138</v>
      </c>
      <c r="J29" s="42">
        <f>C16+C17+C18+G16+G17+G18+I16+I17+I18</f>
        <v>111</v>
      </c>
      <c r="K29" s="42">
        <f>I29-J29</f>
        <v>27</v>
      </c>
    </row>
    <row r="30" spans="1:12" ht="24" customHeight="1" x14ac:dyDescent="0.2">
      <c r="A30" s="10" t="str">
        <f>A19</f>
        <v>ARVC RA 13/14 Blue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120</v>
      </c>
      <c r="J30" s="42">
        <f>C19+C20+C21+E19+E20+E21+I19+I20+I21</f>
        <v>147</v>
      </c>
      <c r="K30" s="42">
        <f>I30-J30</f>
        <v>-27</v>
      </c>
    </row>
    <row r="31" spans="1:12" ht="24" customHeight="1" x14ac:dyDescent="0.2">
      <c r="A31" s="10" t="str">
        <f>A22</f>
        <v>ARVC RA 13/14 Pink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81</v>
      </c>
      <c r="J31" s="42">
        <f>C22+C23+C24+E22+E23+E24+G22+G23+G24</f>
        <v>145</v>
      </c>
      <c r="K31" s="42">
        <f>I31-J31</f>
        <v>-64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78" t="s">
        <v>34</v>
      </c>
      <c r="B35" s="261" t="str">
        <f>A28</f>
        <v>SF Storm 13 Sirens</v>
      </c>
      <c r="C35" s="262"/>
      <c r="D35" s="261" t="str">
        <f>A30</f>
        <v>ARVC RA 13/14 Blue</v>
      </c>
      <c r="E35" s="262"/>
      <c r="F35" s="263" t="str">
        <f>A16</f>
        <v>SEVC Premier</v>
      </c>
      <c r="G35" s="263"/>
      <c r="I35" s="257"/>
      <c r="J35" s="257"/>
      <c r="K35" s="257"/>
      <c r="L35" s="257"/>
    </row>
    <row r="36" spans="1:12" ht="18" customHeight="1" x14ac:dyDescent="0.2">
      <c r="A36" s="78" t="s">
        <v>35</v>
      </c>
      <c r="B36" s="261" t="str">
        <f>A16</f>
        <v>SEVC Premier</v>
      </c>
      <c r="C36" s="262"/>
      <c r="D36" s="261" t="str">
        <f>A22</f>
        <v>ARVC RA 13/14 Pink</v>
      </c>
      <c r="E36" s="262"/>
      <c r="F36" s="263" t="str">
        <f>A13</f>
        <v>SF Storm 13 Sirens</v>
      </c>
      <c r="G36" s="263"/>
      <c r="I36" s="28"/>
      <c r="J36" s="28"/>
      <c r="K36" s="28"/>
      <c r="L36" s="28"/>
    </row>
    <row r="37" spans="1:12" ht="18" customHeight="1" x14ac:dyDescent="0.2">
      <c r="A37" s="78" t="s">
        <v>36</v>
      </c>
      <c r="B37" s="261" t="str">
        <f>A28</f>
        <v>SF Storm 13 Sirens</v>
      </c>
      <c r="C37" s="262"/>
      <c r="D37" s="261" t="str">
        <f>A31</f>
        <v>ARVC RA 13/14 Pink</v>
      </c>
      <c r="E37" s="262"/>
      <c r="F37" s="263" t="str">
        <f>A30</f>
        <v>ARVC RA 13/14 Blue</v>
      </c>
      <c r="G37" s="263"/>
      <c r="I37" s="257"/>
      <c r="J37" s="257"/>
      <c r="K37" s="257"/>
      <c r="L37" s="257"/>
    </row>
    <row r="38" spans="1:12" ht="18" customHeight="1" x14ac:dyDescent="0.2">
      <c r="A38" s="78" t="s">
        <v>42</v>
      </c>
      <c r="B38" s="261" t="str">
        <f>A29</f>
        <v>SEVC Premier</v>
      </c>
      <c r="C38" s="262"/>
      <c r="D38" s="261" t="str">
        <f>A30</f>
        <v>ARVC RA 13/14 Blue</v>
      </c>
      <c r="E38" s="262"/>
      <c r="F38" s="263" t="str">
        <f>A28</f>
        <v>SF Storm 13 Sirens</v>
      </c>
      <c r="G38" s="263"/>
      <c r="I38" s="257"/>
      <c r="J38" s="257"/>
      <c r="K38" s="257"/>
      <c r="L38" s="257"/>
    </row>
    <row r="39" spans="1:12" x14ac:dyDescent="0.2">
      <c r="A39" s="78" t="s">
        <v>43</v>
      </c>
      <c r="B39" s="261" t="str">
        <f>A30</f>
        <v>ARVC RA 13/14 Blue</v>
      </c>
      <c r="C39" s="262"/>
      <c r="D39" s="261" t="str">
        <f>A31</f>
        <v>ARVC RA 13/14 Pink</v>
      </c>
      <c r="E39" s="262"/>
      <c r="F39" s="263" t="str">
        <f>A16</f>
        <v>SEVC Premier</v>
      </c>
      <c r="G39" s="263"/>
    </row>
    <row r="40" spans="1:12" x14ac:dyDescent="0.2">
      <c r="A40" s="78" t="s">
        <v>44</v>
      </c>
      <c r="B40" s="261" t="str">
        <f>A13</f>
        <v>SF Storm 13 Sirens</v>
      </c>
      <c r="C40" s="262"/>
      <c r="D40" s="261" t="str">
        <f>A29</f>
        <v>SEVC Premier</v>
      </c>
      <c r="E40" s="262"/>
      <c r="F40" s="263" t="str">
        <f>A22</f>
        <v>ARVC RA 13/14 Pink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77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J19:J21"/>
    <mergeCell ref="K19:L21"/>
    <mergeCell ref="A22:A24"/>
    <mergeCell ref="H22:I24"/>
    <mergeCell ref="J22:J24"/>
    <mergeCell ref="K22:L24"/>
    <mergeCell ref="A19:A21"/>
    <mergeCell ref="A1:L1"/>
    <mergeCell ref="A2:L2"/>
    <mergeCell ref="B12:C12"/>
    <mergeCell ref="D12:E12"/>
    <mergeCell ref="F12:G12"/>
    <mergeCell ref="A7:H7"/>
    <mergeCell ref="H12:I12"/>
    <mergeCell ref="K12:L12"/>
    <mergeCell ref="J13:J15"/>
    <mergeCell ref="K13:L15"/>
    <mergeCell ref="A13:A15"/>
    <mergeCell ref="B13:C15"/>
    <mergeCell ref="A16:A18"/>
    <mergeCell ref="D16:E18"/>
    <mergeCell ref="J16:J18"/>
    <mergeCell ref="K16:L18"/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topLeftCell="A15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231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14/15</v>
      </c>
      <c r="C12" s="273"/>
      <c r="D12" s="261" t="str">
        <f>A16</f>
        <v>Las Cruces Digz</v>
      </c>
      <c r="E12" s="262"/>
      <c r="F12" s="261" t="str">
        <f>A19</f>
        <v>ARVC 13R1 Adidas</v>
      </c>
      <c r="G12" s="262"/>
      <c r="H12" s="283" t="str">
        <f>A22</f>
        <v>ARVC RA 13/14 Grey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166</v>
      </c>
      <c r="B13" s="267"/>
      <c r="C13" s="268"/>
      <c r="D13" s="21">
        <v>21</v>
      </c>
      <c r="E13" s="21">
        <v>25</v>
      </c>
      <c r="F13" s="21">
        <v>15</v>
      </c>
      <c r="G13" s="21">
        <v>25</v>
      </c>
      <c r="H13" s="21">
        <v>16</v>
      </c>
      <c r="I13" s="21">
        <v>25</v>
      </c>
      <c r="J13" s="264">
        <v>1</v>
      </c>
      <c r="K13" s="275">
        <v>4</v>
      </c>
      <c r="L13" s="276"/>
    </row>
    <row r="14" spans="1:12" s="22" customFormat="1" ht="24" customHeight="1" x14ac:dyDescent="0.2">
      <c r="A14" s="265"/>
      <c r="B14" s="269"/>
      <c r="C14" s="270"/>
      <c r="D14" s="21">
        <v>10</v>
      </c>
      <c r="E14" s="21">
        <v>25</v>
      </c>
      <c r="F14" s="21"/>
      <c r="G14" s="21">
        <v>25</v>
      </c>
      <c r="H14" s="21">
        <v>21</v>
      </c>
      <c r="I14" s="21">
        <v>25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168</v>
      </c>
      <c r="B16" s="23">
        <f>IF(E13&gt;0,E13," ")</f>
        <v>25</v>
      </c>
      <c r="C16" s="23">
        <f>IF(D13&gt;0,D13," ")</f>
        <v>21</v>
      </c>
      <c r="D16" s="267"/>
      <c r="E16" s="268"/>
      <c r="F16" s="21">
        <v>11</v>
      </c>
      <c r="G16" s="21">
        <v>25</v>
      </c>
      <c r="H16" s="21">
        <v>25</v>
      </c>
      <c r="I16" s="21">
        <v>17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10</v>
      </c>
      <c r="D17" s="269"/>
      <c r="E17" s="270"/>
      <c r="F17" s="21">
        <v>5</v>
      </c>
      <c r="G17" s="21">
        <v>25</v>
      </c>
      <c r="H17" s="21">
        <v>17</v>
      </c>
      <c r="I17" s="21">
        <v>25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12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11</v>
      </c>
      <c r="F19" s="30"/>
      <c r="G19" s="30"/>
      <c r="H19" s="21">
        <v>26</v>
      </c>
      <c r="I19" s="21">
        <v>24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 t="str">
        <f>IF(F14&gt;0,F14," ")</f>
        <v xml:space="preserve"> </v>
      </c>
      <c r="D20" s="23">
        <f>IF(G17&gt;0,G17," ")</f>
        <v>25</v>
      </c>
      <c r="E20" s="23">
        <f>IF(F17&gt;0,F17," ")</f>
        <v>5</v>
      </c>
      <c r="F20" s="30"/>
      <c r="G20" s="30"/>
      <c r="H20" s="21">
        <v>25</v>
      </c>
      <c r="I20" s="21">
        <v>19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102</v>
      </c>
      <c r="B22" s="23">
        <f>IF(I13&gt;0,I13," ")</f>
        <v>25</v>
      </c>
      <c r="C22" s="23">
        <f>IF(H13&gt;0,H13," ")</f>
        <v>16</v>
      </c>
      <c r="D22" s="23">
        <f>IF(I16&gt;0,I16," ")</f>
        <v>17</v>
      </c>
      <c r="E22" s="23">
        <f>IF(H16&gt;0,H16," ")</f>
        <v>25</v>
      </c>
      <c r="F22" s="23">
        <f>IF(I19&gt;0,I19," ")</f>
        <v>24</v>
      </c>
      <c r="G22" s="23">
        <f>IF(H19&gt;0,H19," ")</f>
        <v>26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25</v>
      </c>
      <c r="C23" s="23">
        <f>IF(H14&gt;0,H14," ")</f>
        <v>21</v>
      </c>
      <c r="D23" s="23">
        <f>IF(I17&gt;0,I17," ")</f>
        <v>25</v>
      </c>
      <c r="E23" s="23">
        <f>IF(H17&gt;0,H17," ")</f>
        <v>17</v>
      </c>
      <c r="F23" s="23">
        <f>IF(I20&gt;0,I20," ")</f>
        <v>19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55"/>
      <c r="C28" s="256"/>
      <c r="D28" s="255">
        <v>6</v>
      </c>
      <c r="E28" s="256"/>
      <c r="F28" s="255"/>
      <c r="G28" s="256"/>
      <c r="H28" s="25"/>
      <c r="I28" s="42">
        <f>D13+D14+D15+F13+F14+F15+H13+H14+H15</f>
        <v>83</v>
      </c>
      <c r="J28" s="42">
        <f>E13+E14+E15+G13+G14+G15+I13+I14+I15</f>
        <v>150</v>
      </c>
      <c r="K28" s="42">
        <f>I28-J28</f>
        <v>-67</v>
      </c>
    </row>
    <row r="29" spans="1:12" ht="24" customHeight="1" x14ac:dyDescent="0.2">
      <c r="A29" s="10" t="str">
        <f>A16</f>
        <v>Las Cruces Digz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108</v>
      </c>
      <c r="J29" s="42">
        <f>C16+C17+C18+G16+G17+G18+I16+I17+I18</f>
        <v>123</v>
      </c>
      <c r="K29" s="42">
        <f>I29-J29</f>
        <v>-15</v>
      </c>
    </row>
    <row r="30" spans="1:12" ht="24" customHeight="1" x14ac:dyDescent="0.2">
      <c r="A30" s="10" t="str">
        <f>A19</f>
        <v>ARVC 13R1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151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135</v>
      </c>
      <c r="J31" s="42">
        <f>C22+C23+C24+E22+E23+E24+G22+G23+G24</f>
        <v>130</v>
      </c>
      <c r="K31" s="42">
        <f>I31-J31</f>
        <v>5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477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14/15</v>
      </c>
      <c r="C35" s="262"/>
      <c r="D35" s="261" t="str">
        <f>A30</f>
        <v>ARVC 13R1 Adidas</v>
      </c>
      <c r="E35" s="262"/>
      <c r="F35" s="263" t="str">
        <f>A16</f>
        <v>Las Cruces Digz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Las Cruces Digz</v>
      </c>
      <c r="C36" s="262"/>
      <c r="D36" s="261" t="str">
        <f>A22</f>
        <v>ARVC RA 13/14 Grey</v>
      </c>
      <c r="E36" s="262"/>
      <c r="F36" s="263" t="str">
        <f>A13</f>
        <v>Warriors 14/15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14/15</v>
      </c>
      <c r="C37" s="262"/>
      <c r="D37" s="261" t="str">
        <f>A31</f>
        <v>ARVC RA 13/14 Grey</v>
      </c>
      <c r="E37" s="262"/>
      <c r="F37" s="263" t="str">
        <f>A30</f>
        <v>ARVC 13R1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Las Cruces Digz</v>
      </c>
      <c r="C38" s="262"/>
      <c r="D38" s="261" t="str">
        <f>A30</f>
        <v>ARVC 13R1 Adidas</v>
      </c>
      <c r="E38" s="262"/>
      <c r="F38" s="263" t="str">
        <f>A28</f>
        <v>Warriors 14/15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13R1 Adidas</v>
      </c>
      <c r="C39" s="262"/>
      <c r="D39" s="261" t="str">
        <f>A31</f>
        <v>ARVC RA 13/14 Grey</v>
      </c>
      <c r="E39" s="262"/>
      <c r="F39" s="263" t="str">
        <f>A16</f>
        <v>Las Cruces Digz</v>
      </c>
      <c r="G39" s="263"/>
    </row>
    <row r="40" spans="1:12" x14ac:dyDescent="0.2">
      <c r="A40" s="45" t="s">
        <v>44</v>
      </c>
      <c r="B40" s="261" t="str">
        <f>A13</f>
        <v>Warriors 14/15</v>
      </c>
      <c r="C40" s="262"/>
      <c r="D40" s="261" t="str">
        <f>A29</f>
        <v>Las Cruces Digz</v>
      </c>
      <c r="E40" s="262"/>
      <c r="F40" s="263" t="str">
        <f>A22</f>
        <v>ARVC RA 13/14 Grey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tabSelected="1" view="pageLayout" topLeftCell="C22" zoomScale="90" zoomScalePageLayoutView="90" workbookViewId="0">
      <selection activeCell="D34" sqref="D3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75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205</v>
      </c>
      <c r="E7" s="228" t="s">
        <v>50</v>
      </c>
      <c r="F7" s="228" t="s">
        <v>204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237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294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289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297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274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 t="s">
        <v>157</v>
      </c>
      <c r="E26" s="116" t="str">
        <f>D7</f>
        <v>RRHS Ct. 11</v>
      </c>
      <c r="F26" s="124" t="s">
        <v>165</v>
      </c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206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243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208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198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273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 t="s">
        <v>101</v>
      </c>
      <c r="E34" s="116" t="str">
        <f>F7</f>
        <v>RRHS Ct. 12</v>
      </c>
      <c r="F34" s="115" t="s">
        <v>99</v>
      </c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207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244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290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281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238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293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C23" workbookViewId="0">
      <selection activeCell="G35" sqref="G35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93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209</v>
      </c>
      <c r="E7" s="228" t="s">
        <v>50</v>
      </c>
      <c r="F7" s="228" t="s">
        <v>210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239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296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283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190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282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191</v>
      </c>
      <c r="E24" s="112" t="s">
        <v>276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 t="s">
        <v>67</v>
      </c>
      <c r="E26" s="116" t="str">
        <f>D7</f>
        <v>RRHS Ct. 13</v>
      </c>
      <c r="F26" s="124" t="s">
        <v>167</v>
      </c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192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245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275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 t="s">
        <v>161</v>
      </c>
      <c r="E34" s="116" t="str">
        <f>F7</f>
        <v>RRHS Ct. 14</v>
      </c>
      <c r="F34" s="115" t="s">
        <v>303</v>
      </c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193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 t="s">
        <v>103</v>
      </c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246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284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194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195</v>
      </c>
      <c r="D43" s="111"/>
      <c r="E43" s="131" t="s">
        <v>298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240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295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ARVC 12R1 Adidas</v>
      </c>
      <c r="C12" s="273"/>
      <c r="D12" s="261" t="str">
        <f>A16</f>
        <v>SEVC Crush</v>
      </c>
      <c r="E12" s="262"/>
      <c r="F12" s="261" t="str">
        <f>A19</f>
        <v>ARVC RA 12 White</v>
      </c>
      <c r="G12" s="262"/>
      <c r="H12" s="283" t="str">
        <f>A22</f>
        <v>ARVC RA 11 Red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13</v>
      </c>
      <c r="B13" s="267"/>
      <c r="C13" s="268"/>
      <c r="D13" s="21">
        <v>25</v>
      </c>
      <c r="E13" s="21">
        <v>19</v>
      </c>
      <c r="F13" s="21">
        <v>25</v>
      </c>
      <c r="G13" s="21">
        <v>8</v>
      </c>
      <c r="H13" s="21">
        <v>25</v>
      </c>
      <c r="I13" s="21">
        <v>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25</v>
      </c>
      <c r="G14" s="21">
        <v>6</v>
      </c>
      <c r="H14" s="21">
        <v>25</v>
      </c>
      <c r="I14" s="21">
        <v>4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171</v>
      </c>
      <c r="B16" s="23">
        <f>IF(E13&gt;0,E13," ")</f>
        <v>19</v>
      </c>
      <c r="C16" s="23">
        <f>IF(D13&gt;0,D13," ")</f>
        <v>25</v>
      </c>
      <c r="D16" s="267"/>
      <c r="E16" s="268"/>
      <c r="F16" s="21">
        <v>25</v>
      </c>
      <c r="G16" s="21">
        <v>11</v>
      </c>
      <c r="H16" s="21">
        <v>25</v>
      </c>
      <c r="I16" s="21">
        <v>8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3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70</v>
      </c>
      <c r="B19" s="23">
        <f>IF(G13&gt;0,G13," ")</f>
        <v>8</v>
      </c>
      <c r="C19" s="23">
        <f>IF(F13&gt;0,F13," ")</f>
        <v>25</v>
      </c>
      <c r="D19" s="23">
        <f>IF(G16&gt;0,G16," ")</f>
        <v>11</v>
      </c>
      <c r="E19" s="23">
        <f>IF(F16&gt;0,F16," ")</f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6</v>
      </c>
      <c r="C20" s="23">
        <f>IF(F14&gt;0,F14," ")</f>
        <v>25</v>
      </c>
      <c r="D20" s="23">
        <f>IF(G17&gt;0,G17," ")</f>
        <v>3</v>
      </c>
      <c r="E20" s="23">
        <f>IF(F17&gt;0,F17," ")</f>
        <v>25</v>
      </c>
      <c r="F20" s="30"/>
      <c r="G20" s="30"/>
      <c r="H20" s="21">
        <v>27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172</v>
      </c>
      <c r="B22" s="23">
        <f>IF(I13&gt;0,I13," ")</f>
        <v>4</v>
      </c>
      <c r="C22" s="23">
        <f>IF(H13&gt;0,H13," ")</f>
        <v>25</v>
      </c>
      <c r="D22" s="23">
        <f>IF(I16&gt;0,I16," ")</f>
        <v>8</v>
      </c>
      <c r="E22" s="23">
        <f>IF(H16&gt;0,H16," ")</f>
        <v>25</v>
      </c>
      <c r="F22" s="23">
        <f>IF(I19&gt;0,I19," ")</f>
        <v>23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4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25</v>
      </c>
      <c r="G23" s="23">
        <f>IF(H20&gt;0,H20," ")</f>
        <v>27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61</v>
      </c>
      <c r="K28" s="42">
        <f>I28-J28</f>
        <v>89</v>
      </c>
    </row>
    <row r="29" spans="1:12" ht="24" customHeight="1" x14ac:dyDescent="0.2">
      <c r="A29" s="10" t="str">
        <f>A16</f>
        <v>SEVC Crush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139</v>
      </c>
      <c r="J29" s="42">
        <f>C16+C17+C18+G16+G17+G18+I16+I17+I18</f>
        <v>82</v>
      </c>
      <c r="K29" s="42">
        <f>I29-J29</f>
        <v>57</v>
      </c>
    </row>
    <row r="30" spans="1:12" ht="24" customHeight="1" x14ac:dyDescent="0.2">
      <c r="A30" s="10" t="str">
        <f>A19</f>
        <v>ARVC RA 12 White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80</v>
      </c>
      <c r="J30" s="42">
        <f>C19+C20+C21+E19+E20+E21+I19+I20+I21</f>
        <v>148</v>
      </c>
      <c r="K30" s="42">
        <f>I30-J30</f>
        <v>-68</v>
      </c>
    </row>
    <row r="31" spans="1:12" ht="24" customHeight="1" x14ac:dyDescent="0.2">
      <c r="A31" s="10" t="str">
        <f>A22</f>
        <v>ARVC RA 11 Red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74</v>
      </c>
      <c r="J31" s="42">
        <f>C22+C23+C24+E22+E23+E24+G22+G23+G24</f>
        <v>152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443</v>
      </c>
      <c r="J32" s="27">
        <f>SUM(J28:J31)</f>
        <v>443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ARVC 12R1 Adidas</v>
      </c>
      <c r="C35" s="262"/>
      <c r="D35" s="261" t="str">
        <f>A30</f>
        <v>ARVC RA 12 White</v>
      </c>
      <c r="E35" s="262"/>
      <c r="F35" s="263" t="str">
        <f>A16</f>
        <v>SEVC Crush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SEVC Crush</v>
      </c>
      <c r="C36" s="262"/>
      <c r="D36" s="261" t="str">
        <f>A22</f>
        <v>ARVC RA 11 Red</v>
      </c>
      <c r="E36" s="262"/>
      <c r="F36" s="263" t="str">
        <f>A13</f>
        <v>ARVC 12R1 Adidas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ARVC 12R1 Adidas</v>
      </c>
      <c r="C37" s="262"/>
      <c r="D37" s="261" t="str">
        <f>A31</f>
        <v>ARVC RA 11 Red</v>
      </c>
      <c r="E37" s="262"/>
      <c r="F37" s="263" t="str">
        <f>A30</f>
        <v>ARVC RA 12 White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SEVC Crush</v>
      </c>
      <c r="C38" s="262"/>
      <c r="D38" s="261" t="str">
        <f>A30</f>
        <v>ARVC RA 12 White</v>
      </c>
      <c r="E38" s="262"/>
      <c r="F38" s="263" t="str">
        <f>A28</f>
        <v>ARVC 12R1 Adidas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White</v>
      </c>
      <c r="C39" s="262"/>
      <c r="D39" s="261" t="str">
        <f>A31</f>
        <v>ARVC RA 11 Red</v>
      </c>
      <c r="E39" s="262"/>
      <c r="F39" s="263" t="str">
        <f>A16</f>
        <v>SEVC Crush</v>
      </c>
      <c r="G39" s="263"/>
    </row>
    <row r="40" spans="1:12" x14ac:dyDescent="0.2">
      <c r="A40" s="198" t="s">
        <v>44</v>
      </c>
      <c r="B40" s="261" t="str">
        <f>A13</f>
        <v>ARVC 12R1 Adidas</v>
      </c>
      <c r="C40" s="262"/>
      <c r="D40" s="261" t="str">
        <f>A29</f>
        <v>SEVC Crush</v>
      </c>
      <c r="E40" s="262"/>
      <c r="F40" s="263" t="str">
        <f>A22</f>
        <v>ARVC RA 11 Red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topLeftCell="A10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12 Hurricane</v>
      </c>
      <c r="C12" s="273"/>
      <c r="D12" s="261" t="str">
        <f>A16</f>
        <v>NNM Fusion 12U</v>
      </c>
      <c r="E12" s="262"/>
      <c r="F12" s="261" t="str">
        <f>A19</f>
        <v>ARVC RA 12 Red</v>
      </c>
      <c r="G12" s="262"/>
      <c r="H12" s="283" t="str">
        <f>A22</f>
        <v>ARVC RA 11 Black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169</v>
      </c>
      <c r="B13" s="267"/>
      <c r="C13" s="268"/>
      <c r="D13" s="21"/>
      <c r="E13" s="21"/>
      <c r="F13" s="21">
        <v>25</v>
      </c>
      <c r="G13" s="21">
        <v>11</v>
      </c>
      <c r="H13" s="21">
        <v>25</v>
      </c>
      <c r="I13" s="21">
        <v>14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12</v>
      </c>
      <c r="H14" s="21">
        <v>25</v>
      </c>
      <c r="I14" s="21">
        <v>17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25</v>
      </c>
      <c r="G16" s="21">
        <v>22</v>
      </c>
      <c r="H16" s="21">
        <v>17</v>
      </c>
      <c r="I16" s="21">
        <v>25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18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69</v>
      </c>
      <c r="B19" s="23">
        <f>IF(G13&gt;0,G13," ")</f>
        <v>11</v>
      </c>
      <c r="C19" s="23">
        <f>IF(F13&gt;0,F13," ")</f>
        <v>25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27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25</v>
      </c>
      <c r="E20" s="23">
        <f>IF(F17&gt;0,F17," ")</f>
        <v>18</v>
      </c>
      <c r="F20" s="30"/>
      <c r="G20" s="30"/>
      <c r="H20" s="21">
        <v>10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173</v>
      </c>
      <c r="B22" s="23">
        <f>IF(I13&gt;0,I13," ")</f>
        <v>14</v>
      </c>
      <c r="C22" s="23">
        <f>IF(H13&gt;0,H13," ")</f>
        <v>25</v>
      </c>
      <c r="D22" s="23">
        <f>IF(I16&gt;0,I16," ")</f>
        <v>25</v>
      </c>
      <c r="E22" s="23">
        <f>IF(H16&gt;0,H16," ")</f>
        <v>17</v>
      </c>
      <c r="F22" s="23">
        <f>IF(I19&gt;0,I19," ")</f>
        <v>27</v>
      </c>
      <c r="G22" s="23">
        <f>IF(H19&gt;0,H19," ")</f>
        <v>25</v>
      </c>
      <c r="H22" s="267"/>
      <c r="I22" s="268"/>
      <c r="J22" s="264">
        <v>4</v>
      </c>
      <c r="K22" s="275">
        <v>2</v>
      </c>
      <c r="L22" s="276"/>
    </row>
    <row r="23" spans="1:12" s="22" customFormat="1" ht="24" customHeight="1" x14ac:dyDescent="0.2">
      <c r="A23" s="265"/>
      <c r="B23" s="23">
        <f>IF(I14&gt;0,I14," ")</f>
        <v>17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25</v>
      </c>
      <c r="G23" s="23">
        <f>IF(H20&gt;0,H20," ")</f>
        <v>10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54</v>
      </c>
      <c r="K28" s="42">
        <f>I28-J28</f>
        <v>46</v>
      </c>
    </row>
    <row r="29" spans="1:12" ht="24" customHeight="1" x14ac:dyDescent="0.2">
      <c r="A29" s="10" t="str">
        <f>A16</f>
        <v>NNM Fusion 12U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105</v>
      </c>
      <c r="J30" s="42">
        <f>C19+C20+C21+E19+E20+E21+I19+I20+I21</f>
        <v>145</v>
      </c>
      <c r="K30" s="42">
        <f>I30-J30</f>
        <v>-40</v>
      </c>
    </row>
    <row r="31" spans="1:12" ht="24" customHeight="1" x14ac:dyDescent="0.2">
      <c r="A31" s="10" t="str">
        <f>A22</f>
        <v>ARVC RA 11 Black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126</v>
      </c>
      <c r="J31" s="42">
        <f>C22+C23+C24+E22+E23+E24+G22+G23+G24</f>
        <v>127</v>
      </c>
      <c r="K31" s="42">
        <f>I31-J31</f>
        <v>-1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12 Hurricane</v>
      </c>
      <c r="C35" s="262"/>
      <c r="D35" s="261" t="str">
        <f>A30</f>
        <v>ARVC RA 12 Red</v>
      </c>
      <c r="E35" s="262"/>
      <c r="F35" s="263" t="str">
        <f>A16</f>
        <v>NNM Fusion 12U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NNM Fusion 12U</v>
      </c>
      <c r="C36" s="262"/>
      <c r="D36" s="261" t="str">
        <f>A22</f>
        <v>ARVC RA 11 Black</v>
      </c>
      <c r="E36" s="262"/>
      <c r="F36" s="263" t="str">
        <f>A13</f>
        <v>SF Storm 12 Hurricane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12 Hurricane</v>
      </c>
      <c r="C37" s="262"/>
      <c r="D37" s="261" t="str">
        <f>A31</f>
        <v>ARVC RA 11 Black</v>
      </c>
      <c r="E37" s="262"/>
      <c r="F37" s="263" t="str">
        <f>A30</f>
        <v>ARVC RA 12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NNM Fusion 12U</v>
      </c>
      <c r="C38" s="262"/>
      <c r="D38" s="261" t="str">
        <f>A30</f>
        <v>ARVC RA 12 Red</v>
      </c>
      <c r="E38" s="262"/>
      <c r="F38" s="263" t="str">
        <f>A28</f>
        <v>SF Storm 12 Hurricane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Red</v>
      </c>
      <c r="C39" s="262"/>
      <c r="D39" s="261" t="str">
        <f>A31</f>
        <v>ARVC RA 11 Black</v>
      </c>
      <c r="E39" s="262"/>
      <c r="F39" s="263" t="str">
        <f>A16</f>
        <v>NNM Fusion 12U</v>
      </c>
      <c r="G39" s="263"/>
    </row>
    <row r="40" spans="1:12" x14ac:dyDescent="0.2">
      <c r="A40" s="198" t="s">
        <v>44</v>
      </c>
      <c r="B40" s="261" t="str">
        <f>A13</f>
        <v>SF Storm 12 Hurricane</v>
      </c>
      <c r="C40" s="262"/>
      <c r="D40" s="261" t="str">
        <f>A29</f>
        <v>NNM Fusion 12U</v>
      </c>
      <c r="E40" s="262"/>
      <c r="F40" s="263" t="str">
        <f>A22</f>
        <v>ARVC RA 11 Black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12</v>
      </c>
      <c r="C12" s="273"/>
      <c r="D12" s="261" t="str">
        <f>A16</f>
        <v>ARVC RA 12 Balck</v>
      </c>
      <c r="E12" s="262"/>
      <c r="F12" s="261" t="str">
        <f>A19</f>
        <v>ARVC 11N1 Adidas</v>
      </c>
      <c r="G12" s="262"/>
      <c r="H12" s="283" t="str">
        <f>A22</f>
        <v>NEVBC 12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170</v>
      </c>
      <c r="B13" s="267"/>
      <c r="C13" s="268"/>
      <c r="D13" s="21">
        <v>24</v>
      </c>
      <c r="E13" s="21">
        <v>26</v>
      </c>
      <c r="F13" s="21">
        <v>16</v>
      </c>
      <c r="G13" s="21">
        <v>25</v>
      </c>
      <c r="H13" s="21">
        <v>21</v>
      </c>
      <c r="I13" s="21">
        <v>25</v>
      </c>
      <c r="J13" s="264">
        <v>1</v>
      </c>
      <c r="K13" s="275">
        <v>3</v>
      </c>
      <c r="L13" s="276"/>
    </row>
    <row r="14" spans="1:12" s="22" customFormat="1" ht="24" customHeight="1" x14ac:dyDescent="0.2">
      <c r="A14" s="265"/>
      <c r="B14" s="269"/>
      <c r="C14" s="270"/>
      <c r="D14" s="21">
        <v>15</v>
      </c>
      <c r="E14" s="21">
        <v>25</v>
      </c>
      <c r="F14" s="21">
        <v>19</v>
      </c>
      <c r="G14" s="21">
        <v>25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186</v>
      </c>
      <c r="B16" s="23">
        <f>IF(E13&gt;0,E13," ")</f>
        <v>26</v>
      </c>
      <c r="C16" s="23">
        <f>IF(D13&gt;0,D13," ")</f>
        <v>24</v>
      </c>
      <c r="D16" s="267"/>
      <c r="E16" s="268"/>
      <c r="F16" s="21">
        <v>13</v>
      </c>
      <c r="G16" s="21">
        <v>25</v>
      </c>
      <c r="H16" s="21">
        <v>25</v>
      </c>
      <c r="I16" s="21">
        <v>17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15</v>
      </c>
      <c r="D17" s="269"/>
      <c r="E17" s="270"/>
      <c r="F17" s="21">
        <v>20</v>
      </c>
      <c r="G17" s="21">
        <v>25</v>
      </c>
      <c r="H17" s="21">
        <v>25</v>
      </c>
      <c r="I17" s="21">
        <v>11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57</v>
      </c>
      <c r="B19" s="23">
        <f>IF(G13&gt;0,G13," ")</f>
        <v>25</v>
      </c>
      <c r="C19" s="23">
        <f>IF(F13&gt;0,F13," ")</f>
        <v>16</v>
      </c>
      <c r="D19" s="23">
        <f>IF(G16&gt;0,G16," ")</f>
        <v>25</v>
      </c>
      <c r="E19" s="23">
        <f>IF(F16&gt;0,F16," ")</f>
        <v>13</v>
      </c>
      <c r="F19" s="30"/>
      <c r="G19" s="30"/>
      <c r="H19" s="21">
        <v>25</v>
      </c>
      <c r="I19" s="21">
        <v>9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>
        <f>IF(F14&gt;0,F14," ")</f>
        <v>19</v>
      </c>
      <c r="D20" s="23">
        <f>IF(G17&gt;0,G17," ")</f>
        <v>25</v>
      </c>
      <c r="E20" s="23">
        <f>IF(F17&gt;0,F17," ")</f>
        <v>20</v>
      </c>
      <c r="F20" s="30"/>
      <c r="G20" s="30"/>
      <c r="H20" s="21">
        <v>25</v>
      </c>
      <c r="I20" s="21">
        <v>12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119</v>
      </c>
      <c r="B22" s="23">
        <f>IF(I13&gt;0,I13," ")</f>
        <v>25</v>
      </c>
      <c r="C22" s="23">
        <f>IF(H13&gt;0,H13," ")</f>
        <v>21</v>
      </c>
      <c r="D22" s="23">
        <f>IF(I16&gt;0,I16," ")</f>
        <v>17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11</v>
      </c>
      <c r="E23" s="23">
        <f>IF(H17&gt;0,H17," ")</f>
        <v>25</v>
      </c>
      <c r="F23" s="23">
        <f>IF(I20&gt;0,I20," ")</f>
        <v>12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55">
        <v>1</v>
      </c>
      <c r="C28" s="256"/>
      <c r="D28" s="255">
        <v>5</v>
      </c>
      <c r="E28" s="256"/>
      <c r="F28" s="255"/>
      <c r="G28" s="256"/>
      <c r="H28" s="25"/>
      <c r="I28" s="42">
        <f>D13+D14+D15+F13+F14+F15+H13+H14+H15</f>
        <v>120</v>
      </c>
      <c r="J28" s="42">
        <f>E13+E14+E15+G13+G14+G15+I13+I14+I15</f>
        <v>141</v>
      </c>
      <c r="K28" s="42">
        <f>I28-J28</f>
        <v>-21</v>
      </c>
    </row>
    <row r="29" spans="1:12" ht="24" customHeight="1" x14ac:dyDescent="0.2">
      <c r="A29" s="10" t="str">
        <f>A16</f>
        <v>ARVC RA 12 Balck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134</v>
      </c>
      <c r="J29" s="42">
        <f>C16+C17+C18+G16+G17+G18+I16+I17+I18</f>
        <v>117</v>
      </c>
      <c r="K29" s="42">
        <f>I29-J29</f>
        <v>17</v>
      </c>
    </row>
    <row r="30" spans="1:12" ht="24" customHeight="1" x14ac:dyDescent="0.2">
      <c r="A30" s="10" t="str">
        <f>A19</f>
        <v>ARVC 11N1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150</v>
      </c>
      <c r="J30" s="42">
        <f>C19+C20+C21+E19+E20+E21+I19+I20+I21</f>
        <v>89</v>
      </c>
      <c r="K30" s="42">
        <f>I30-J30</f>
        <v>61</v>
      </c>
    </row>
    <row r="31" spans="1:12" ht="24" customHeight="1" x14ac:dyDescent="0.2">
      <c r="A31" s="10" t="str">
        <f>A22</f>
        <v>NEVBC 12 Purple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146</v>
      </c>
      <c r="K31" s="42">
        <f>I31-J31</f>
        <v>-57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493</v>
      </c>
      <c r="J32" s="27">
        <f>SUM(J28:J31)</f>
        <v>493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12</v>
      </c>
      <c r="C35" s="262"/>
      <c r="D35" s="261" t="str">
        <f>A30</f>
        <v>ARVC 11N1 Adidas</v>
      </c>
      <c r="E35" s="262"/>
      <c r="F35" s="263" t="str">
        <f>A16</f>
        <v>ARVC RA 12 Balck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12 Balck</v>
      </c>
      <c r="C36" s="262"/>
      <c r="D36" s="261" t="str">
        <f>A22</f>
        <v>NEVBC 12 Purple</v>
      </c>
      <c r="E36" s="262"/>
      <c r="F36" s="263" t="str">
        <f>A13</f>
        <v>Warriors 12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12</v>
      </c>
      <c r="C37" s="262"/>
      <c r="D37" s="261" t="str">
        <f>A31</f>
        <v>NEVBC 12 Purple</v>
      </c>
      <c r="E37" s="262"/>
      <c r="F37" s="263" t="str">
        <f>A30</f>
        <v>ARVC 11N1 Adidas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12 Balck</v>
      </c>
      <c r="C38" s="262"/>
      <c r="D38" s="261" t="str">
        <f>A30</f>
        <v>ARVC 11N1 Adidas</v>
      </c>
      <c r="E38" s="262"/>
      <c r="F38" s="263" t="str">
        <f>A28</f>
        <v>Warriors 12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11N1 Adidas</v>
      </c>
      <c r="C39" s="262"/>
      <c r="D39" s="261" t="str">
        <f>A31</f>
        <v>NEVBC 12 Purple</v>
      </c>
      <c r="E39" s="262"/>
      <c r="F39" s="263" t="str">
        <f>A16</f>
        <v>ARVC RA 12 Balck</v>
      </c>
      <c r="G39" s="263"/>
    </row>
    <row r="40" spans="1:12" x14ac:dyDescent="0.2">
      <c r="A40" s="198" t="s">
        <v>44</v>
      </c>
      <c r="B40" s="261" t="str">
        <f>A13</f>
        <v>Warriors 12</v>
      </c>
      <c r="C40" s="262"/>
      <c r="D40" s="261" t="str">
        <f>A29</f>
        <v>ARVC RA 12 Balck</v>
      </c>
      <c r="E40" s="262"/>
      <c r="F40" s="263" t="str">
        <f>A22</f>
        <v>NEVBC 12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B14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1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1</v>
      </c>
      <c r="E18" s="62" t="s">
        <v>270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261</v>
      </c>
      <c r="F19" s="58"/>
      <c r="G19" s="94" t="str">
        <f>F24</f>
        <v>ARVC Ct. 1</v>
      </c>
      <c r="H19" s="195"/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1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1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266</v>
      </c>
      <c r="F24" s="102" t="str">
        <f>D7</f>
        <v>ARVC Ct. 1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269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1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219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262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B16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267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215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2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216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2</v>
      </c>
      <c r="E18" s="62" t="s">
        <v>272</v>
      </c>
      <c r="F18" s="58"/>
      <c r="G18" s="58" t="s">
        <v>217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263</v>
      </c>
      <c r="F19" s="58"/>
      <c r="G19" s="94" t="str">
        <f>F24</f>
        <v>ARVC Ct. 2</v>
      </c>
      <c r="H19" s="195"/>
    </row>
    <row r="20" spans="1:8" s="57" customFormat="1" ht="36" customHeight="1" x14ac:dyDescent="0.2">
      <c r="B20" s="58"/>
      <c r="C20" s="91"/>
      <c r="D20" s="95"/>
      <c r="E20" s="86" t="s">
        <v>211</v>
      </c>
      <c r="F20" s="58"/>
      <c r="G20" s="74" t="s">
        <v>56</v>
      </c>
      <c r="H20" s="96" t="s">
        <v>201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2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218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2</v>
      </c>
      <c r="D23" s="58"/>
      <c r="E23" s="92"/>
      <c r="F23" s="101" t="s">
        <v>212</v>
      </c>
      <c r="G23" s="58"/>
      <c r="H23" s="91"/>
    </row>
    <row r="24" spans="1:8" s="57" customFormat="1" ht="36" customHeight="1" thickBot="1" x14ac:dyDescent="0.25">
      <c r="A24" s="64"/>
      <c r="B24" s="63" t="s">
        <v>202</v>
      </c>
      <c r="C24" s="95" t="s">
        <v>133</v>
      </c>
      <c r="D24" s="58"/>
      <c r="E24" s="106" t="s">
        <v>268</v>
      </c>
      <c r="F24" s="102" t="str">
        <f>D7</f>
        <v>ARVC Ct. 2</v>
      </c>
      <c r="G24" s="61"/>
      <c r="H24" s="91"/>
    </row>
    <row r="25" spans="1:8" s="57" customFormat="1" ht="36" customHeight="1" thickBot="1" x14ac:dyDescent="0.25">
      <c r="B25" s="63" t="s">
        <v>203</v>
      </c>
      <c r="C25" s="103"/>
      <c r="D25" s="58"/>
      <c r="E25" s="60" t="s">
        <v>271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2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214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264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11 Lightning</v>
      </c>
      <c r="C12" s="273"/>
      <c r="D12" s="261" t="str">
        <f>A16</f>
        <v>ARVC RA 10 Black</v>
      </c>
      <c r="E12" s="262"/>
      <c r="F12" s="261" t="str">
        <f>A19</f>
        <v>ARVC RA 10 Red</v>
      </c>
      <c r="G12" s="262"/>
      <c r="H12" s="283" t="str">
        <f>A22</f>
        <v>ARVC RA 10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105</v>
      </c>
      <c r="B13" s="267"/>
      <c r="C13" s="268"/>
      <c r="D13" s="21">
        <v>13</v>
      </c>
      <c r="E13" s="21">
        <v>25</v>
      </c>
      <c r="F13" s="21">
        <v>25</v>
      </c>
      <c r="G13" s="21">
        <v>14</v>
      </c>
      <c r="H13" s="21">
        <v>25</v>
      </c>
      <c r="I13" s="21">
        <v>18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8</v>
      </c>
      <c r="E14" s="21">
        <v>25</v>
      </c>
      <c r="F14" s="21">
        <v>25</v>
      </c>
      <c r="G14" s="21">
        <v>13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174</v>
      </c>
      <c r="B16" s="23">
        <f>IF(E13&gt;0,E13," ")</f>
        <v>25</v>
      </c>
      <c r="C16" s="23">
        <f>IF(D13&gt;0,D13," ")</f>
        <v>13</v>
      </c>
      <c r="D16" s="267"/>
      <c r="E16" s="268"/>
      <c r="F16" s="21">
        <v>25</v>
      </c>
      <c r="G16" s="21">
        <v>5</v>
      </c>
      <c r="H16" s="21">
        <v>25</v>
      </c>
      <c r="I16" s="21">
        <v>9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8</v>
      </c>
      <c r="D17" s="269"/>
      <c r="E17" s="270"/>
      <c r="F17" s="21">
        <v>25</v>
      </c>
      <c r="G17" s="21">
        <v>19</v>
      </c>
      <c r="H17" s="21">
        <v>25</v>
      </c>
      <c r="I17" s="21">
        <v>17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>
        <v>15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13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>
        <v>21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>
        <f>IF(I19&gt;0,I19," ")</f>
        <v>25</v>
      </c>
      <c r="G22" s="23">
        <f>IF(H19&gt;0,H19," ")</f>
        <v>15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25</v>
      </c>
      <c r="G23" s="23">
        <f>IF(H20&gt;0,H20," ")</f>
        <v>21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121</v>
      </c>
      <c r="J28" s="42">
        <f>E13+E14+E15+G13+G14+G15+I13+I14+I15</f>
        <v>108</v>
      </c>
      <c r="K28" s="42">
        <f>I28-J28</f>
        <v>13</v>
      </c>
    </row>
    <row r="29" spans="1:12" ht="24" customHeight="1" x14ac:dyDescent="0.2">
      <c r="A29" s="10" t="str">
        <f>A16</f>
        <v>ARVC RA 10 Black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71</v>
      </c>
      <c r="K29" s="42">
        <f>I29-J29</f>
        <v>79</v>
      </c>
    </row>
    <row r="30" spans="1:12" ht="24" customHeight="1" x14ac:dyDescent="0.2">
      <c r="A30" s="10" t="str">
        <f>A19</f>
        <v>ARVC RA 10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87</v>
      </c>
      <c r="J30" s="42">
        <f>C19+C20+C21+E19+E20+E21+I19+I20+I21</f>
        <v>150</v>
      </c>
      <c r="K30" s="42">
        <f>I30-J30</f>
        <v>-63</v>
      </c>
    </row>
    <row r="31" spans="1:12" ht="24" customHeight="1" x14ac:dyDescent="0.2">
      <c r="A31" s="10" t="str">
        <f>A22</f>
        <v>ARVC RA 10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107</v>
      </c>
      <c r="J31" s="42">
        <f>C22+C23+C24+E22+E23+E24+G22+G23+G24</f>
        <v>136</v>
      </c>
      <c r="K31" s="42">
        <f>I31-J31</f>
        <v>-29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465</v>
      </c>
      <c r="J32" s="27">
        <f>SUM(J28:J31)</f>
        <v>465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11 Lightning</v>
      </c>
      <c r="C35" s="262"/>
      <c r="D35" s="261" t="str">
        <f>A30</f>
        <v>ARVC RA 10 Red</v>
      </c>
      <c r="E35" s="262"/>
      <c r="F35" s="263" t="str">
        <f>A16</f>
        <v>ARVC RA 10 Black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10 Black</v>
      </c>
      <c r="C36" s="262"/>
      <c r="D36" s="261" t="str">
        <f>A22</f>
        <v>ARVC RA 10 White</v>
      </c>
      <c r="E36" s="262"/>
      <c r="F36" s="263" t="str">
        <f>A13</f>
        <v>SF Storm 11 Lightning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11 Lightning</v>
      </c>
      <c r="C37" s="262"/>
      <c r="D37" s="261" t="str">
        <f>A31</f>
        <v>ARVC RA 10 White</v>
      </c>
      <c r="E37" s="262"/>
      <c r="F37" s="263" t="str">
        <f>A30</f>
        <v>ARVC RA 10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10 Black</v>
      </c>
      <c r="C38" s="262"/>
      <c r="D38" s="261" t="str">
        <f>A30</f>
        <v>ARVC RA 10 Red</v>
      </c>
      <c r="E38" s="262"/>
      <c r="F38" s="263" t="str">
        <f>A28</f>
        <v>SF Storm 11 Lightning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10 Red</v>
      </c>
      <c r="C39" s="262"/>
      <c r="D39" s="261" t="str">
        <f>A31</f>
        <v>ARVC RA 10 White</v>
      </c>
      <c r="E39" s="262"/>
      <c r="F39" s="263" t="str">
        <f>A16</f>
        <v>ARVC RA 10 Black</v>
      </c>
      <c r="G39" s="263"/>
    </row>
    <row r="40" spans="1:12" x14ac:dyDescent="0.2">
      <c r="A40" s="198" t="s">
        <v>44</v>
      </c>
      <c r="B40" s="261" t="str">
        <f>A13</f>
        <v>SF Storm 11 Lightning</v>
      </c>
      <c r="C40" s="262"/>
      <c r="D40" s="261" t="str">
        <f>A29</f>
        <v>ARVC RA 10 Black</v>
      </c>
      <c r="E40" s="262"/>
      <c r="F40" s="263" t="str">
        <f>A22</f>
        <v>ARVC RA 10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6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197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235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211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D7</f>
        <v>ARVC Ct. 3</v>
      </c>
      <c r="F15" s="88"/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212</v>
      </c>
      <c r="E17" s="92" t="s">
        <v>176</v>
      </c>
      <c r="F17" s="101" t="s">
        <v>213</v>
      </c>
      <c r="G17" s="229"/>
      <c r="H17" s="58"/>
    </row>
    <row r="18" spans="1:8" s="57" customFormat="1" ht="36" customHeight="1" thickBot="1" x14ac:dyDescent="0.25">
      <c r="B18" s="58"/>
      <c r="C18" s="105"/>
      <c r="D18" s="93" t="str">
        <f>E15</f>
        <v>ARVC Ct. 3</v>
      </c>
      <c r="E18" s="106" t="s">
        <v>242</v>
      </c>
      <c r="F18" s="102" t="str">
        <f>F7</f>
        <v>ARVC Ct. 3</v>
      </c>
      <c r="G18" s="97"/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236</v>
      </c>
      <c r="F19" s="150" t="s">
        <v>54</v>
      </c>
      <c r="G19" s="231" t="s">
        <v>198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/>
      <c r="E21" s="87" t="str">
        <f>E15</f>
        <v>ARVC Ct. 3</v>
      </c>
      <c r="F21" s="105"/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214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241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196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2020-02-02T16:31:58Z</dcterms:modified>
</cp:coreProperties>
</file>