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A64A1E2E-9ACC-A74F-931E-46C8E2AAA246}" xr6:coauthVersionLast="45" xr6:coauthVersionMax="45" xr10:uidLastSave="{00000000-0000-0000-0000-000000000000}"/>
  <bookViews>
    <workbookView xWindow="7200" yWindow="460" windowWidth="22000" windowHeight="16980" tabRatio="657" firstSheet="17" activeTab="23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J29" i="51" s="1"/>
  <c r="B21" i="51"/>
  <c r="C20" i="51"/>
  <c r="B20" i="51"/>
  <c r="C19" i="51"/>
  <c r="B19" i="51"/>
  <c r="I28" i="51" s="1"/>
  <c r="F14" i="51"/>
  <c r="D14" i="51"/>
  <c r="B14" i="51"/>
  <c r="E27" i="46"/>
  <c r="F24" i="46"/>
  <c r="G19" i="46"/>
  <c r="E21" i="46"/>
  <c r="D18" i="46"/>
  <c r="C23" i="46"/>
  <c r="E15" i="46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D40" i="42" s="1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7" i="12"/>
  <c r="B39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/>
  <c r="A29" i="14"/>
  <c r="D40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B16" i="34"/>
  <c r="H12" i="34"/>
  <c r="F12" i="34"/>
  <c r="D12" i="34"/>
  <c r="B12" i="34"/>
  <c r="B39" i="14"/>
  <c r="D38" i="14"/>
  <c r="D39" i="13"/>
  <c r="I29" i="34"/>
  <c r="F37" i="14"/>
  <c r="J29" i="37"/>
  <c r="I29" i="13"/>
  <c r="I31" i="13"/>
  <c r="I31" i="37"/>
  <c r="J31" i="37"/>
  <c r="I30" i="37"/>
  <c r="J31" i="13"/>
  <c r="J30" i="13"/>
  <c r="D37" i="36"/>
  <c r="B35" i="34"/>
  <c r="J28" i="51" l="1"/>
  <c r="J30" i="51" s="1"/>
  <c r="K27" i="51"/>
  <c r="I29" i="51"/>
  <c r="K29" i="51" s="1"/>
  <c r="I30" i="51"/>
  <c r="D37" i="14"/>
  <c r="B38" i="14"/>
  <c r="D38" i="42"/>
  <c r="F37" i="42"/>
  <c r="F38" i="42"/>
  <c r="B37" i="34"/>
  <c r="J29" i="34"/>
  <c r="F38" i="13"/>
  <c r="B35" i="13"/>
  <c r="J29" i="8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K29" i="42" s="1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F37" i="15"/>
  <c r="E47" i="15"/>
  <c r="G42" i="15" s="1"/>
  <c r="K28" i="51" l="1"/>
  <c r="K30" i="51" s="1"/>
  <c r="I32" i="42"/>
  <c r="K30" i="14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<sst xmlns="http://schemas.openxmlformats.org/spreadsheetml/2006/main" count="1218" uniqueCount="305">
  <si>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</si>
  <si>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</si>
  <si>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</si>
  <si>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</si>
  <si>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</si>
  <si>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</si>
  <si>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</si>
  <si>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</si>
  <si>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</si>
  <si>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</si>
  <si>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</si>
  <si>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</si>
  <si>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</si>
  <si>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</si>
  <si>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</si>
  <si>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</si>
  <si>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</si>
  <si>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</si>
  <si>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</si>
  <si>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</si>
  <si>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</si>
  <si>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</si>
  <si>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</si>
  <si>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</si>
  <si>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</si>
  <si>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</si>
  <si>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</si>
  <si>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</si>
  <si>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</si>
  <si>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</si>
  <si>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</si>
  <si>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</si>
  <si>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</si>
  <si>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</si>
  <si>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</si>
  <si>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</si>
  <si>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</si>
  <si>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</si>
  <si>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</si>
  <si>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</si>
  <si>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</si>
  <si>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</si>
  <si>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</si>
  <si>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</si>
  <si>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</si>
  <si>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</si>
  <si>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</si>
  <si>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</si>
  <si>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</si>
  <si>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</si>
  <si>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</si>
  <si>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</si>
  <si>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</si>
  <si>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</si>
  <si>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</si>
  <si>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</si>
  <si>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</si>
  <si>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</si>
  <si>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</si>
  <si>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</si>
  <si>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</si>
  <si>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</si>
  <si>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</si>
  <si>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</si>
  <si>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</si>
  <si>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</si>
  <si>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</si>
  <si>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</si>
  <si>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</si>
  <si>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</si>
  <si>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</si>
  <si>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</si>
  <si>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</si>
  <si>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</si>
  <si>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</si>
  <si>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</si>
  <si>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</si>
  <si>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</si>
  <si>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</si>
  <si>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</si>
  <si>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</si>
  <si>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</si>
  <si>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</si>
  <si>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</si>
  <si>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</si>
  <si>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</si>
  <si>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</si>
  <si>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</si>
  <si>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</si>
  <si>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</si>
  <si>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</si>
  <si>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</si>
  <si>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</si>
  <si>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</si>
  <si>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</si>
  <si>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</si>
  <si>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</si>
  <si>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</si>
  <si>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</si>
  <si>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</si>
  <si>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</si>
  <si>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</si>
  <si>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</si>
  <si>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</si>
  <si>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</si>
  <si>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</si>
  <si>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</si>
  <si>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</si>
  <si>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</si>
  <si>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</si>
  <si>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</si>
  <si>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</si>
  <si>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</si>
  <si>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</si>
  <si>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</si>
  <si>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</si>
  <si>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</si>
  <si>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</si>
  <si>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</si>
  <si>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</si>
  <si>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</si>
  <si>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</si>
  <si>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</si>
  <si>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</si>
  <si>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</si>
  <si>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</si>
  <si>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</si>
  <si>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</si>
  <si>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</si>
  <si>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</si>
  <si>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</si>
  <si>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</si>
  <si>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</si>
  <si>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</si>
  <si>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</si>
  <si>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</si>
  <si>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</si>
  <si>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</si>
  <si>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</si>
  <si>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</si>
  <si>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</si>
  <si>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</si>
  <si>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</si>
  <si>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</si>
  <si>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</si>
  <si>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</si>
  <si>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</si>
  <si>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</si>
  <si>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</si>
  <si>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</si>
  <si>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</si>
  <si>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</si>
  <si>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</si>
  <si>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</si>
  <si>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</si>
  <si>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</si>
  <si>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</si>
  <si>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</si>
  <si>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</si>
  <si>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</si>
  <si>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</si>
  <si>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</si>
  <si>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</si>
  <si>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</si>
  <si>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</si>
  <si>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</si>
  <si>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</si>
  <si>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</si>
  <si>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</si>
  <si>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</si>
  <si>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</si>
  <si>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</si>
  <si>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</si>
  <si>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</si>
  <si>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</si>
  <si>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</si>
  <si>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</si>
  <si>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</si>
  <si>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</si>
  <si>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</si>
  <si>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</si>
  <si>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</si>
  <si>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</si>
  <si>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</si>
  <si>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</si>
  <si>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</si>
  <si>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</si>
  <si>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</si>
  <si>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</si>
  <si>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</si>
  <si>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loser of M9 refs</t>
  </si>
  <si>
    <t>loser of M5 refs</t>
  </si>
  <si>
    <t>F4 refs</t>
  </si>
  <si>
    <t>E4 refs</t>
  </si>
  <si>
    <t>Loser of M2 refs</t>
  </si>
  <si>
    <t>loser M10 refs</t>
  </si>
  <si>
    <t>\</t>
  </si>
  <si>
    <t>GOLD Brackets</t>
  </si>
  <si>
    <t>GOLD</t>
  </si>
  <si>
    <t>C2 refs</t>
  </si>
  <si>
    <t>D2 refs</t>
  </si>
  <si>
    <t>BRONZE</t>
  </si>
  <si>
    <t>CONSOLATION</t>
  </si>
  <si>
    <t>Winners</t>
  </si>
  <si>
    <t>RRHS Ct. 12</t>
  </si>
  <si>
    <t>RRHS Ct. 11</t>
  </si>
  <si>
    <t>F2 refs</t>
  </si>
  <si>
    <t>E2 refs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</si>
  <si>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</si>
  <si>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</si>
  <si>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</si>
  <si>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</si>
  <si>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</si>
  <si>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</si>
  <si>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</si>
  <si>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</si>
  <si>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</si>
  <si>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</si>
  <si>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</si>
  <si>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</si>
  <si>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</si>
  <si>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</si>
  <si>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</si>
  <si>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</si>
  <si>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</si>
  <si>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</si>
  <si>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</si>
  <si>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</si>
  <si>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</si>
  <si>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</si>
  <si>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</si>
  <si>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</si>
  <si>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</si>
  <si>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</si>
  <si>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</si>
  <si>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</si>
  <si>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</si>
  <si>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</si>
  <si>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</si>
  <si>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</si>
  <si>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</si>
  <si>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</si>
  <si>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</si>
  <si>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</si>
  <si>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</si>
  <si>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</si>
  <si>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</si>
  <si>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</si>
  <si>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</si>
  <si>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</si>
  <si>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</si>
  <si>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</si>
  <si>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</si>
  <si>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</si>
  <si>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</si>
  <si>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</si>
  <si>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</si>
  <si>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</si>
  <si>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</si>
  <si>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</si>
  <si>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</si>
  <si>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</si>
  <si>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</si>
  <si>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</si>
  <si>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</si>
  <si>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</si>
  <si>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</si>
  <si>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</si>
  <si>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</si>
  <si>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</si>
  <si>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</si>
  <si>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</si>
  <si>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</si>
  <si>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</si>
  <si>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</si>
  <si>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</si>
  <si>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</si>
  <si>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</si>
  <si>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</si>
  <si>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</si>
  <si>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</si>
  <si>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</si>
  <si>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</si>
  <si>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</si>
  <si>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</si>
  <si>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</si>
  <si>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</si>
  <si>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</si>
  <si>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</si>
  <si>
    <t>E1 - SF Storm 13 Sirens</t>
  </si>
  <si>
    <t>E2 - SEVC Premier</t>
  </si>
  <si>
    <t>C1) - SF Storm 151 Thunder</t>
  </si>
  <si>
    <t>C2) - Rockhill Blast</t>
  </si>
  <si>
    <t>B1 - VC2 14 Mamba</t>
  </si>
  <si>
    <t>B2 - ARVC 14R2 Adidas</t>
  </si>
  <si>
    <t>B3 - ARVC RA 13/14 Black</t>
  </si>
  <si>
    <t>B4 - Warriors 13</t>
  </si>
  <si>
    <t>F2 - Las Cruces Digz</t>
  </si>
  <si>
    <t>F3 - ARVC RA 13/14 Grey</t>
  </si>
  <si>
    <t>B2) - Warriors 16</t>
  </si>
  <si>
    <t>B3 - SF Storm 152 Avalanche</t>
  </si>
  <si>
    <t>25-8, 25-18</t>
  </si>
  <si>
    <t>8-25, 18-25</t>
  </si>
  <si>
    <t xml:space="preserve"> SF Storm 132 Pulse</t>
  </si>
  <si>
    <t xml:space="preserve"> SF Storm 151 Thunder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</si>
</sst>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21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232</v>
      </c>
      <c r="B11" s="6" t="s">
        <v>233</v>
      </c>
      <c r="C11" s="6" t="s">
        <v>234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233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228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232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234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2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3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>
        <v>20</v>
      </c>
      <c r="E13" s="21">
        <v>25</v>
      </c>
      <c r="F13" s="21">
        <v>13</v>
      </c>
      <c r="G13" s="21">
        <v>25</v>
      </c>
      <c r="H13" s="264">
        <v>1</v>
      </c>
      <c r="I13" s="275">
        <v>3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19</v>
      </c>
      <c r="E15" s="21">
        <v>25</v>
      </c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>
        <f>IF(E13&gt;0,E13," ")</f>
        <v>25</v>
      </c>
      <c r="C16" s="23">
        <f>IF(D13&gt;0,D13," ")</f>
        <v>20</v>
      </c>
      <c r="D16" s="267"/>
      <c r="E16" s="268"/>
      <c r="F16" s="21">
        <v>20</v>
      </c>
      <c r="G16" s="21">
        <v>25</v>
      </c>
      <c r="H16" s="264">
        <v>2</v>
      </c>
      <c r="I16" s="275">
        <v>1</v>
      </c>
      <c r="J16" s="276"/>
    </row>
    <row r="17" spans="1:11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25</v>
      </c>
      <c r="C18" s="23">
        <f>IF(D15&gt;0,D15," ")</f>
        <v>19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2</v>
      </c>
      <c r="C25" s="256"/>
      <c r="D25" s="255">
        <v>4</v>
      </c>
      <c r="E25" s="256"/>
      <c r="F25" s="255"/>
      <c r="G25" s="256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55">
        <v>4</v>
      </c>
      <c r="C26" s="256"/>
      <c r="D26" s="255">
        <v>2</v>
      </c>
      <c r="E26" s="256"/>
      <c r="F26" s="255"/>
      <c r="G26" s="256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6" zoomScale="75" workbookViewId="0">
      <selection activeCell="B17" sqref="B17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222</v>
      </c>
      <c r="E7" s="236" t="s">
        <v>50</v>
      </c>
      <c r="F7" s="217" t="s">
        <v>223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251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115</v>
      </c>
      <c r="E15" s="87" t="str">
        <f>F7</f>
        <v>Cibola Ct. 10</v>
      </c>
      <c r="F15" s="88"/>
      <c r="G15" s="61" t="s">
        <v>114</v>
      </c>
      <c r="H15" s="58"/>
    </row>
    <row r="16" spans="1:8" s="57" customFormat="1" ht="36" customHeight="1" x14ac:dyDescent="0.2">
      <c r="B16" s="58"/>
      <c r="C16" s="58"/>
      <c r="D16" s="89"/>
      <c r="E16" s="194" t="s">
        <v>224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142</v>
      </c>
      <c r="D18" s="93" t="str">
        <f>F7</f>
        <v>Cibola Ct. 10</v>
      </c>
      <c r="E18" s="62" t="s">
        <v>255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225</v>
      </c>
      <c r="E19" s="60" t="s">
        <v>257</v>
      </c>
      <c r="F19" s="58"/>
      <c r="G19" s="94" t="str">
        <f>F24</f>
        <v>Cibola Ct. 9</v>
      </c>
      <c r="H19" s="237" t="s">
        <v>114</v>
      </c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198</v>
      </c>
    </row>
    <row r="21" spans="1:8" s="57" customFormat="1" ht="36" customHeight="1" thickBot="1" x14ac:dyDescent="0.25">
      <c r="B21" s="58"/>
      <c r="C21" s="91"/>
      <c r="D21" s="97" t="s">
        <v>142</v>
      </c>
      <c r="E21" s="87" t="str">
        <f>D7</f>
        <v>Cibola Ct. 9</v>
      </c>
      <c r="F21" s="61" t="s">
        <v>58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199</v>
      </c>
      <c r="F22" s="100"/>
      <c r="G22" s="73"/>
      <c r="H22" s="91"/>
    </row>
    <row r="23" spans="1:8" s="57" customFormat="1" ht="36" customHeight="1" thickBot="1" x14ac:dyDescent="0.25">
      <c r="B23" s="61" t="s">
        <v>142</v>
      </c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208</v>
      </c>
      <c r="C24" s="95" t="s">
        <v>56</v>
      </c>
      <c r="D24" s="58"/>
      <c r="E24" s="65" t="s">
        <v>252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254</v>
      </c>
      <c r="F25" s="150" t="s">
        <v>51</v>
      </c>
      <c r="G25" s="62" t="s">
        <v>58</v>
      </c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62" t="s">
        <v>139</v>
      </c>
      <c r="D28" s="72"/>
      <c r="E28" s="90" t="s">
        <v>53</v>
      </c>
      <c r="F28" s="62" t="s">
        <v>144</v>
      </c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258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topLeftCell="A5" workbookViewId="0">
      <selection activeCell="G31" sqref="G3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220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231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221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201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A3 - FCVBC 15 Tani</v>
      </c>
      <c r="C14" s="273"/>
      <c r="D14" s="261" t="str">
        <f>A18</f>
        <v>B3 - 3:23 Eclipse 15</v>
      </c>
      <c r="E14" s="262"/>
      <c r="F14" s="283" t="str">
        <f>A21</f>
        <v>C3 - SF Storm 16 Thunderbolt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253</v>
      </c>
      <c r="B15" s="267"/>
      <c r="C15" s="268"/>
      <c r="D15" s="21">
        <v>25</v>
      </c>
      <c r="E15" s="21">
        <v>9</v>
      </c>
      <c r="F15" s="21">
        <v>16</v>
      </c>
      <c r="G15" s="21">
        <v>25</v>
      </c>
      <c r="H15" s="264">
        <v>1</v>
      </c>
      <c r="I15" s="275">
        <v>2</v>
      </c>
      <c r="J15" s="276"/>
    </row>
    <row r="16" spans="1:12" s="22" customFormat="1" ht="24" customHeight="1" x14ac:dyDescent="0.2">
      <c r="A16" s="265"/>
      <c r="B16" s="269"/>
      <c r="C16" s="270"/>
      <c r="D16" s="21">
        <v>25</v>
      </c>
      <c r="E16" s="21">
        <v>12</v>
      </c>
      <c r="F16" s="21">
        <v>15</v>
      </c>
      <c r="G16" s="21">
        <v>25</v>
      </c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256</v>
      </c>
      <c r="B18" s="23">
        <v>9</v>
      </c>
      <c r="C18" s="23">
        <v>25</v>
      </c>
      <c r="D18" s="267"/>
      <c r="E18" s="268"/>
      <c r="F18" s="21">
        <v>9</v>
      </c>
      <c r="G18" s="21">
        <v>25</v>
      </c>
      <c r="H18" s="264">
        <v>2</v>
      </c>
      <c r="I18" s="275">
        <v>3</v>
      </c>
      <c r="J18" s="276"/>
    </row>
    <row r="19" spans="1:11" s="22" customFormat="1" ht="24" customHeight="1" x14ac:dyDescent="0.2">
      <c r="A19" s="265"/>
      <c r="B19" s="23">
        <f>IF(E16&gt;0,E16," ")</f>
        <v>12</v>
      </c>
      <c r="C19" s="23">
        <f>IF(D16&gt;0,D16," ")</f>
        <v>25</v>
      </c>
      <c r="D19" s="269"/>
      <c r="E19" s="270"/>
      <c r="F19" s="21">
        <v>12</v>
      </c>
      <c r="G19" s="21">
        <v>25</v>
      </c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259</v>
      </c>
      <c r="B21" s="23">
        <f>IF(G15&gt;0,G15," ")</f>
        <v>25</v>
      </c>
      <c r="C21" s="23">
        <f>IF(F15&gt;0,F15," ")</f>
        <v>16</v>
      </c>
      <c r="D21" s="23">
        <f>IF(G18&gt;0,G18," ")</f>
        <v>25</v>
      </c>
      <c r="E21" s="23">
        <f>IF(F18&gt;0,F18," ")</f>
        <v>9</v>
      </c>
      <c r="F21" s="267"/>
      <c r="G21" s="268"/>
      <c r="H21" s="264">
        <v>3</v>
      </c>
      <c r="I21" s="275">
        <v>1</v>
      </c>
      <c r="J21" s="276"/>
    </row>
    <row r="22" spans="1:11" s="22" customFormat="1" ht="24" customHeight="1" x14ac:dyDescent="0.2">
      <c r="A22" s="265"/>
      <c r="B22" s="23">
        <f>IF(G16&gt;0,G16," ")</f>
        <v>25</v>
      </c>
      <c r="C22" s="23">
        <f>IF(F16&gt;0,F16," ")</f>
        <v>15</v>
      </c>
      <c r="D22" s="23">
        <f>IF(G19&gt;0,G19," ")</f>
        <v>25</v>
      </c>
      <c r="E22" s="23">
        <f>IF(F19&gt;0,F19," ")</f>
        <v>12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55">
        <v>2</v>
      </c>
      <c r="C27" s="256"/>
      <c r="D27" s="255">
        <v>3</v>
      </c>
      <c r="E27" s="256"/>
      <c r="F27" s="255">
        <v>1</v>
      </c>
      <c r="G27" s="256"/>
      <c r="H27" s="25">
        <v>1</v>
      </c>
      <c r="I27" s="42">
        <f>IF(D15+D16+D17+F15+F16+F17=0,0,D15+D16+D17+F15+F16+F17)</f>
        <v>81</v>
      </c>
      <c r="J27" s="42">
        <f>E15+E16+E17+G15+G16+G17</f>
        <v>71</v>
      </c>
      <c r="K27" s="42">
        <f>I27-J27</f>
        <v>10</v>
      </c>
    </row>
    <row r="28" spans="1:11" ht="24" customHeight="1" x14ac:dyDescent="0.2">
      <c r="A28" s="10" t="str">
        <f>A18</f>
        <v>B3 - 3:23 Eclipse 15</v>
      </c>
      <c r="B28" s="255">
        <v>1</v>
      </c>
      <c r="C28" s="256"/>
      <c r="D28" s="255">
        <v>4</v>
      </c>
      <c r="E28" s="256"/>
      <c r="F28" s="255"/>
      <c r="G28" s="256"/>
      <c r="H28" s="25">
        <v>2</v>
      </c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55">
        <v>4</v>
      </c>
      <c r="C29" s="256"/>
      <c r="D29" s="255"/>
      <c r="E29" s="256"/>
      <c r="F29" s="255">
        <v>2</v>
      </c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7</v>
      </c>
      <c r="C30" s="259"/>
      <c r="D30" s="259">
        <f>SUM(D27:E29)</f>
        <v>7</v>
      </c>
      <c r="E30" s="259"/>
      <c r="F30" s="259">
        <f>SUM(F27:G29)</f>
        <v>3</v>
      </c>
      <c r="G30" s="259"/>
      <c r="H30" s="27">
        <f>SUM(H27:H29)</f>
        <v>3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A3 - FCVBC 15 Tani</v>
      </c>
      <c r="C33" s="262"/>
      <c r="D33" s="261" t="str">
        <f>A21</f>
        <v>C3 - SF Storm 16 Thunderbolt</v>
      </c>
      <c r="E33" s="262"/>
      <c r="F33" s="263" t="str">
        <f>A18</f>
        <v>B3 - 3:23 Eclipse 15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B3 - 3:23 Eclipse 15</v>
      </c>
      <c r="C34" s="262"/>
      <c r="D34" s="261" t="str">
        <f>A21</f>
        <v>C3 - SF Storm 16 Thunderbolt</v>
      </c>
      <c r="E34" s="262"/>
      <c r="F34" s="263" t="str">
        <f>A15</f>
        <v>A3 - FCVBC 15 Tani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A3 - FCVBC 15 Tani</v>
      </c>
      <c r="C35" s="262"/>
      <c r="D35" s="261" t="str">
        <f>A18</f>
        <v>B3 - 3:23 Eclipse 15</v>
      </c>
      <c r="E35" s="262"/>
      <c r="F35" s="263" t="str">
        <f>A21</f>
        <v>C3 - SF Storm 16 Thunderbolt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231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>
        <f>IF(E13&gt;0,E13," ")</f>
        <v>20</v>
      </c>
      <c r="C16" s="23">
        <f>IF(D13&gt;0,D13," ")</f>
        <v>25</v>
      </c>
      <c r="D16" s="267"/>
      <c r="E16" s="268"/>
      <c r="F16" s="21">
        <v>19</v>
      </c>
      <c r="G16" s="21">
        <v>25</v>
      </c>
      <c r="H16" s="21">
        <v>25</v>
      </c>
      <c r="I16" s="21">
        <v>22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7</v>
      </c>
      <c r="G17" s="21">
        <v>25</v>
      </c>
      <c r="H17" s="21">
        <v>26</v>
      </c>
      <c r="I17" s="21">
        <v>24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55">
        <v>4</v>
      </c>
      <c r="C30" s="256"/>
      <c r="D30" s="255">
        <v>2</v>
      </c>
      <c r="E30" s="256"/>
      <c r="F30" s="255"/>
      <c r="G30" s="256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>
        <f>IF(E13&gt;0,E13," ")</f>
        <v>27</v>
      </c>
      <c r="C16" s="23">
        <f>IF(D13&gt;0,D13," ")</f>
        <v>25</v>
      </c>
      <c r="D16" s="267"/>
      <c r="E16" s="268"/>
      <c r="F16" s="21">
        <v>25</v>
      </c>
      <c r="G16" s="21">
        <v>16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27</v>
      </c>
      <c r="C17" s="23">
        <f>IF(D14&gt;0,D14," ")</f>
        <v>26</v>
      </c>
      <c r="D17" s="269"/>
      <c r="E17" s="270"/>
      <c r="F17" s="21">
        <v>25</v>
      </c>
      <c r="G17" s="21">
        <v>18</v>
      </c>
      <c r="H17" s="21">
        <v>25</v>
      </c>
      <c r="I17" s="21">
        <v>16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>
        <v>3</v>
      </c>
      <c r="C28" s="256"/>
      <c r="D28" s="255">
        <v>3</v>
      </c>
      <c r="E28" s="256"/>
      <c r="F28" s="255"/>
      <c r="G28" s="256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>
        <v>21</v>
      </c>
      <c r="E13" s="21">
        <v>25</v>
      </c>
      <c r="F13" s="21">
        <v>25</v>
      </c>
      <c r="G13" s="21">
        <v>10</v>
      </c>
      <c r="H13" s="21">
        <v>25</v>
      </c>
      <c r="I13" s="21">
        <v>10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21</v>
      </c>
      <c r="E14" s="21">
        <v>25</v>
      </c>
      <c r="F14" s="21">
        <v>25</v>
      </c>
      <c r="G14" s="21">
        <v>9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25</v>
      </c>
      <c r="G16" s="21">
        <v>7</v>
      </c>
      <c r="H16" s="21">
        <v>25</v>
      </c>
      <c r="I16" s="21">
        <v>11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21</v>
      </c>
      <c r="D17" s="269"/>
      <c r="E17" s="270"/>
      <c r="F17" s="21">
        <v>25</v>
      </c>
      <c r="G17" s="21">
        <v>14</v>
      </c>
      <c r="H17" s="21">
        <v>25</v>
      </c>
      <c r="I17" s="21">
        <v>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142</v>
      </c>
      <c r="J28" s="42">
        <f>E13+E14+E15+G13+G14+G15+I13+I14+I15</f>
        <v>88</v>
      </c>
      <c r="K28" s="42">
        <f>I28-J28</f>
        <v>54</v>
      </c>
    </row>
    <row r="29" spans="1:12" ht="24" customHeight="1" x14ac:dyDescent="0.2">
      <c r="A29" s="10" t="str">
        <f>A16</f>
        <v>SF Storm 151 Thunder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79</v>
      </c>
      <c r="K29" s="42">
        <f>I29-J29</f>
        <v>71</v>
      </c>
    </row>
    <row r="30" spans="1:12" ht="24" customHeight="1" x14ac:dyDescent="0.2">
      <c r="A30" s="10" t="str">
        <f>A19</f>
        <v>NEVBC 15 Purple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456</v>
      </c>
      <c r="J32" s="27">
        <f>SUM(J28:J31)</f>
        <v>456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228</v>
      </c>
      <c r="B13" s="267"/>
      <c r="C13" s="268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>
        <f>IF(E13&gt;0,E13," ")</f>
        <v>12</v>
      </c>
      <c r="C16" s="23">
        <f>IF(D13&gt;0,D13," ")</f>
        <v>25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17" zoomScale="90" zoomScaleNormal="90" zoomScalePageLayoutView="90" workbookViewId="0">
      <selection activeCell="B20" sqref="B20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232</v>
      </c>
      <c r="D7" s="223" t="s">
        <v>50</v>
      </c>
      <c r="E7" s="223" t="s">
        <v>233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277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 t="s">
        <v>145</v>
      </c>
      <c r="D15" s="157" t="str">
        <f>C7</f>
        <v>Volle3 Ct. 4</v>
      </c>
      <c r="E15" s="158" t="s">
        <v>10</v>
      </c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199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76" t="s">
        <v>146</v>
      </c>
      <c r="C19" s="169" t="str">
        <f>C7</f>
        <v>Volle3 Ct. 4</v>
      </c>
      <c r="D19" s="170" t="s">
        <v>299</v>
      </c>
      <c r="E19" s="171" t="str">
        <f>D23</f>
        <v>Volle3 Ct. 4</v>
      </c>
      <c r="F19" s="172" t="s">
        <v>10</v>
      </c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292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 t="s">
        <v>146</v>
      </c>
      <c r="D23" s="157" t="str">
        <f>D15</f>
        <v>Volle3 Ct. 4</v>
      </c>
      <c r="E23" s="168" t="s">
        <v>228</v>
      </c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247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76" t="s">
        <v>146</v>
      </c>
      <c r="B28" s="169" t="str">
        <f>C37</f>
        <v>Volle3 Ct. 5</v>
      </c>
      <c r="D28" s="209"/>
      <c r="E28" s="179"/>
      <c r="F28" s="171" t="str">
        <f>E19</f>
        <v>Volle3 Ct. 4</v>
      </c>
      <c r="G28" s="172" t="s">
        <v>149</v>
      </c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291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 t="s">
        <v>150</v>
      </c>
      <c r="D33" s="157" t="str">
        <f>D41</f>
        <v>Volle3 Ct. 5</v>
      </c>
      <c r="E33" s="158" t="s">
        <v>304</v>
      </c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76" t="s">
        <v>147</v>
      </c>
      <c r="C37" s="169" t="str">
        <f>D33</f>
        <v>Volle3 Ct. 5</v>
      </c>
      <c r="D37" s="185" t="s">
        <v>248</v>
      </c>
      <c r="E37" s="171" t="str">
        <f>D33</f>
        <v>Volle3 Ct. 5</v>
      </c>
      <c r="F37" s="168" t="s">
        <v>149</v>
      </c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278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 t="s">
        <v>147</v>
      </c>
      <c r="D41" s="157" t="str">
        <f>E7</f>
        <v>Volle3 Ct. 5</v>
      </c>
      <c r="E41" s="187" t="s">
        <v>149</v>
      </c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200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287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16" zoomScale="85" workbookViewId="0">
      <selection activeCell="A29" sqref="A29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229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279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 t="s">
        <v>118</v>
      </c>
      <c r="D15" s="157" t="str">
        <f>C7</f>
        <v>Cactus  Ct. 7</v>
      </c>
      <c r="E15" s="158" t="s">
        <v>188</v>
      </c>
      <c r="F15" s="244"/>
      <c r="G15" s="244"/>
    </row>
    <row r="16" spans="1:8" s="151" customFormat="1" ht="28.5" customHeight="1" x14ac:dyDescent="0.2">
      <c r="A16" s="244"/>
      <c r="B16" s="244"/>
      <c r="C16" s="297" t="s">
        <v>302</v>
      </c>
      <c r="D16" s="160" t="s">
        <v>260</v>
      </c>
      <c r="E16" s="296" t="s">
        <v>301</v>
      </c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 t="s">
        <v>116</v>
      </c>
      <c r="C19" s="169" t="str">
        <f>C7</f>
        <v>Cactus  Ct. 7</v>
      </c>
      <c r="D19" s="170" t="s">
        <v>288</v>
      </c>
      <c r="E19" s="171" t="str">
        <f>D23</f>
        <v>Cactus  Ct. 7</v>
      </c>
      <c r="F19" s="172" t="s">
        <v>98</v>
      </c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286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 t="s">
        <v>116</v>
      </c>
      <c r="D23" s="157" t="str">
        <f>D15</f>
        <v>Cactus  Ct. 7</v>
      </c>
      <c r="E23" s="168" t="s">
        <v>98</v>
      </c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249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 t="s">
        <v>11</v>
      </c>
      <c r="B28" s="169" t="str">
        <f>C37</f>
        <v>Cactus Ct. 8</v>
      </c>
      <c r="D28" s="244"/>
      <c r="E28" s="179"/>
      <c r="F28" s="171" t="str">
        <f>E19</f>
        <v>Cactus  Ct. 7</v>
      </c>
      <c r="G28" s="172" t="s">
        <v>98</v>
      </c>
    </row>
    <row r="29" spans="1:7" s="151" customFormat="1" ht="28.5" customHeight="1" x14ac:dyDescent="0.2">
      <c r="A29" s="180" t="s">
        <v>121</v>
      </c>
      <c r="B29" s="173" t="s">
        <v>55</v>
      </c>
      <c r="C29" s="244"/>
      <c r="D29" s="153"/>
      <c r="E29" s="179"/>
      <c r="F29" s="175" t="s">
        <v>62</v>
      </c>
      <c r="G29" s="180" t="s">
        <v>120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285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 t="s">
        <v>151</v>
      </c>
      <c r="D33" s="157" t="str">
        <f>D41</f>
        <v>Cactus Ct. 8</v>
      </c>
      <c r="E33" s="158" t="s">
        <v>97</v>
      </c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 t="s">
        <v>11</v>
      </c>
      <c r="C37" s="169" t="str">
        <f>D33</f>
        <v>Cactus Ct. 8</v>
      </c>
      <c r="D37" s="185" t="s">
        <v>250</v>
      </c>
      <c r="E37" s="171" t="str">
        <f>D33</f>
        <v>Cactus Ct. 8</v>
      </c>
      <c r="F37" s="168" t="s">
        <v>96</v>
      </c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280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 t="s">
        <v>11</v>
      </c>
      <c r="D41" s="157" t="str">
        <f>E7</f>
        <v>Cactus Ct. 8</v>
      </c>
      <c r="E41" s="187" t="s">
        <v>96</v>
      </c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230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300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12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7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>
        <v>25</v>
      </c>
      <c r="E13" s="21">
        <v>21</v>
      </c>
      <c r="F13" s="21">
        <v>25</v>
      </c>
      <c r="G13" s="21">
        <v>10</v>
      </c>
      <c r="H13" s="21">
        <v>25</v>
      </c>
      <c r="I13" s="21">
        <v>19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24</v>
      </c>
      <c r="E14" s="21">
        <v>26</v>
      </c>
      <c r="F14" s="21">
        <v>25</v>
      </c>
      <c r="G14" s="21">
        <v>12</v>
      </c>
      <c r="H14" s="21">
        <v>25</v>
      </c>
      <c r="I14" s="21">
        <v>14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65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26</v>
      </c>
      <c r="C17" s="23">
        <f>IF(D14&gt;0,D14," ")</f>
        <v>24</v>
      </c>
      <c r="D17" s="269"/>
      <c r="E17" s="270"/>
      <c r="F17" s="21">
        <v>25</v>
      </c>
      <c r="G17" s="21">
        <v>14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>
        <f>IF(I13&gt;0,I13," ")</f>
        <v>19</v>
      </c>
      <c r="C22" s="23">
        <f>IF(H13&gt;0,H13," ")</f>
        <v>25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14</v>
      </c>
      <c r="C23" s="23">
        <f>IF(H14&gt;0,H14," ")</f>
        <v>25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149</v>
      </c>
      <c r="J28" s="42">
        <f>E13+E14+E15+G13+G14+G15+I13+I14+I15</f>
        <v>102</v>
      </c>
      <c r="K28" s="42">
        <f>I28-J28</f>
        <v>47</v>
      </c>
    </row>
    <row r="29" spans="1:12" ht="24" customHeight="1" x14ac:dyDescent="0.2">
      <c r="A29" s="10" t="str">
        <f>A16</f>
        <v>ARVC 14R2 Adidas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147</v>
      </c>
      <c r="J29" s="42">
        <f>C16+C17+C18+G16+G17+G18+I16+I17+I18</f>
        <v>108</v>
      </c>
      <c r="K29" s="42">
        <f>I29-J29</f>
        <v>39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95</v>
      </c>
      <c r="J31" s="42">
        <f>C22+C23+C24+E22+E23+E24+G22+G23+G24</f>
        <v>150</v>
      </c>
      <c r="K31" s="42">
        <f>I31-J31</f>
        <v>-55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490</v>
      </c>
      <c r="J32" s="27">
        <f>SUM(J28:J31)</f>
        <v>490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>
        <f>IF(E13&gt;0,E13," ")</f>
        <v>9</v>
      </c>
      <c r="C16" s="23">
        <f>IF(D13&gt;0,D13," ")</f>
        <v>25</v>
      </c>
      <c r="D16" s="267"/>
      <c r="E16" s="268"/>
      <c r="F16" s="21">
        <v>25</v>
      </c>
      <c r="G16" s="21">
        <v>15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21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1">
        <v>25</v>
      </c>
      <c r="I17" s="21">
        <v>9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226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v>13</v>
      </c>
      <c r="C17" s="23">
        <v>25</v>
      </c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226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>
        <v>25</v>
      </c>
      <c r="E13" s="21">
        <v>18</v>
      </c>
      <c r="F13" s="21">
        <v>25</v>
      </c>
      <c r="G13" s="21">
        <v>17</v>
      </c>
      <c r="H13" s="21">
        <v>25</v>
      </c>
      <c r="I13" s="21">
        <v>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16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11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v>20</v>
      </c>
      <c r="C17" s="23">
        <v>25</v>
      </c>
      <c r="D17" s="269"/>
      <c r="E17" s="270"/>
      <c r="F17" s="21">
        <v>25</v>
      </c>
      <c r="G17" s="21">
        <v>21</v>
      </c>
      <c r="H17" s="21">
        <v>25</v>
      </c>
      <c r="I17" s="21">
        <v>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>
        <v>17</v>
      </c>
      <c r="C19" s="23">
        <v>25</v>
      </c>
      <c r="D19" s="23">
        <v>21</v>
      </c>
      <c r="E19" s="23">
        <v>25</v>
      </c>
      <c r="F19" s="30"/>
      <c r="G19" s="30"/>
      <c r="H19" s="21">
        <v>20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v>16</v>
      </c>
      <c r="C20" s="23">
        <v>25</v>
      </c>
      <c r="D20" s="23">
        <v>21</v>
      </c>
      <c r="E20" s="23">
        <v>25</v>
      </c>
      <c r="F20" s="30"/>
      <c r="G20" s="30"/>
      <c r="H20" s="21">
        <v>25</v>
      </c>
      <c r="I20" s="21">
        <v>22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>
        <v>9</v>
      </c>
      <c r="C22" s="23">
        <v>25</v>
      </c>
      <c r="D22" s="23">
        <v>11</v>
      </c>
      <c r="E22" s="23">
        <v>25</v>
      </c>
      <c r="F22" s="23">
        <v>25</v>
      </c>
      <c r="G22" s="23">
        <v>20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v>6</v>
      </c>
      <c r="C23" s="23">
        <v>25</v>
      </c>
      <c r="D23" s="23">
        <v>8</v>
      </c>
      <c r="E23" s="23">
        <v>25</v>
      </c>
      <c r="F23" s="23">
        <v>22</v>
      </c>
      <c r="G23" s="23"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86</v>
      </c>
      <c r="K28" s="42">
        <f>I28-J28</f>
        <v>64</v>
      </c>
    </row>
    <row r="29" spans="1:12" ht="24" customHeight="1" x14ac:dyDescent="0.2">
      <c r="A29" s="10" t="str">
        <f>A16</f>
        <v>SEVC Premier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138</v>
      </c>
      <c r="J29" s="42">
        <f>C16+C17+C18+G16+G17+G18+I16+I17+I18</f>
        <v>111</v>
      </c>
      <c r="K29" s="42">
        <f>I29-J29</f>
        <v>27</v>
      </c>
    </row>
    <row r="30" spans="1:12" ht="24" customHeight="1" x14ac:dyDescent="0.2">
      <c r="A30" s="10" t="str">
        <f>A19</f>
        <v>ARVC RA 13/14 Blue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120</v>
      </c>
      <c r="J30" s="42">
        <f>C19+C20+C21+E19+E20+E21+I19+I20+I21</f>
        <v>147</v>
      </c>
      <c r="K30" s="42">
        <f>I30-J30</f>
        <v>-27</v>
      </c>
    </row>
    <row r="31" spans="1:12" ht="24" customHeight="1" x14ac:dyDescent="0.2">
      <c r="A31" s="10" t="str">
        <f>A22</f>
        <v>ARVC RA 13/14 Pink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81</v>
      </c>
      <c r="J31" s="42">
        <f>C22+C23+C24+E22+E23+E24+G22+G23+G24</f>
        <v>145</v>
      </c>
      <c r="K31" s="42">
        <f>I31-J31</f>
        <v>-64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231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4">
        <v>1</v>
      </c>
      <c r="K13" s="275">
        <v>4</v>
      </c>
      <c r="L13" s="276"/>
    </row>
    <row r="14" spans="1:12" s="22" customFormat="1" ht="24" customHeight="1" x14ac:dyDescent="0.2">
      <c r="A14" s="265"/>
      <c r="B14" s="269"/>
      <c r="C14" s="270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11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10</v>
      </c>
      <c r="D17" s="269"/>
      <c r="E17" s="270"/>
      <c r="F17" s="21">
        <v>5</v>
      </c>
      <c r="G17" s="21">
        <v>25</v>
      </c>
      <c r="H17" s="21">
        <v>17</v>
      </c>
      <c r="I17" s="21">
        <v>25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>
        <v>6</v>
      </c>
      <c r="E28" s="256"/>
      <c r="F28" s="255"/>
      <c r="G28" s="256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B1" zoomScale="90" zoomScalePageLayoutView="90" workbookViewId="0">
      <selection activeCell="D34" sqref="D3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205</v>
      </c>
      <c r="E7" s="228" t="s">
        <v>50</v>
      </c>
      <c r="F7" s="228" t="s">
        <v>204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237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294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289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297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274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157</v>
      </c>
      <c r="E26" s="116" t="str">
        <f>D7</f>
        <v>RRHS Ct. 11</v>
      </c>
      <c r="F26" s="124" t="s">
        <v>165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243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208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198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101</v>
      </c>
      <c r="E34" s="116" t="str">
        <f>F7</f>
        <v>RRHS Ct. 12</v>
      </c>
      <c r="F34" s="115" t="s">
        <v>99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244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281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238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293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A22" workbookViewId="0">
      <selection activeCell="G35" sqref="G35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209</v>
      </c>
      <c r="E7" s="228" t="s">
        <v>50</v>
      </c>
      <c r="F7" s="228" t="s">
        <v>210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239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283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282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67</v>
      </c>
      <c r="E26" s="116" t="str">
        <f>D7</f>
        <v>RRHS Ct. 13</v>
      </c>
      <c r="F26" s="124" t="s">
        <v>167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192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245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275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161</v>
      </c>
      <c r="E34" s="116" t="str">
        <f>F7</f>
        <v>RRHS Ct. 14</v>
      </c>
      <c r="F34" s="115" t="s">
        <v>303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246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284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298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>
        <f>IF(E13&gt;0,E13," ")</f>
        <v>19</v>
      </c>
      <c r="C16" s="23">
        <f>IF(D13&gt;0,D13," ")</f>
        <v>25</v>
      </c>
      <c r="D16" s="267"/>
      <c r="E16" s="268"/>
      <c r="F16" s="21">
        <v>25</v>
      </c>
      <c r="G16" s="21">
        <v>11</v>
      </c>
      <c r="H16" s="21">
        <v>25</v>
      </c>
      <c r="I16" s="21">
        <v>8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3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17</v>
      </c>
      <c r="I16" s="21">
        <v>25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18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67"/>
      <c r="I22" s="268"/>
      <c r="J22" s="264">
        <v>4</v>
      </c>
      <c r="K22" s="275">
        <v>2</v>
      </c>
      <c r="L22" s="276"/>
    </row>
    <row r="23" spans="1:12" s="22" customFormat="1" ht="24" customHeight="1" x14ac:dyDescent="0.2">
      <c r="A23" s="265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4">
        <v>1</v>
      </c>
      <c r="K13" s="275">
        <v>3</v>
      </c>
      <c r="L13" s="276"/>
    </row>
    <row r="14" spans="1:12" s="22" customFormat="1" ht="24" customHeight="1" x14ac:dyDescent="0.2">
      <c r="A14" s="265"/>
      <c r="B14" s="269"/>
      <c r="C14" s="270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>
        <f>IF(E13&gt;0,E13," ")</f>
        <v>26</v>
      </c>
      <c r="C16" s="23">
        <f>IF(D13&gt;0,D13," ")</f>
        <v>24</v>
      </c>
      <c r="D16" s="267"/>
      <c r="E16" s="268"/>
      <c r="F16" s="21">
        <v>13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15</v>
      </c>
      <c r="D17" s="269"/>
      <c r="E17" s="270"/>
      <c r="F17" s="21">
        <v>20</v>
      </c>
      <c r="G17" s="21">
        <v>25</v>
      </c>
      <c r="H17" s="21">
        <v>25</v>
      </c>
      <c r="I17" s="21">
        <v>11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>
        <v>1</v>
      </c>
      <c r="C28" s="256"/>
      <c r="D28" s="255">
        <v>5</v>
      </c>
      <c r="E28" s="256"/>
      <c r="F28" s="255"/>
      <c r="G28" s="256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abSelected="1" topLeftCell="A14" workbookViewId="0">
      <selection activeCell="B24" sqref="B24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173</v>
      </c>
      <c r="E15" s="87" t="str">
        <f>F7</f>
        <v>ARVC Ct. 1</v>
      </c>
      <c r="F15" s="88"/>
      <c r="G15" s="61" t="s">
        <v>13</v>
      </c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57</v>
      </c>
      <c r="D18" s="93" t="str">
        <f>F7</f>
        <v>ARVC Ct. 1</v>
      </c>
      <c r="E18" s="62" t="s">
        <v>270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261</v>
      </c>
      <c r="F19" s="58"/>
      <c r="G19" s="94" t="str">
        <f>F24</f>
        <v>ARVC Ct. 1</v>
      </c>
      <c r="H19" s="195" t="s">
        <v>169</v>
      </c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 t="s">
        <v>57</v>
      </c>
      <c r="E21" s="87" t="str">
        <f>D7</f>
        <v>ARVC Ct. 1</v>
      </c>
      <c r="F21" s="61" t="s">
        <v>171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 t="s">
        <v>57</v>
      </c>
      <c r="C23" s="93" t="str">
        <f>D18</f>
        <v>ARVC Ct. 1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266</v>
      </c>
      <c r="F24" s="102" t="str">
        <f>D7</f>
        <v>ARVC Ct. 1</v>
      </c>
      <c r="G24" s="61" t="s">
        <v>169</v>
      </c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269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 t="s">
        <v>186</v>
      </c>
      <c r="D27" s="61"/>
      <c r="E27" s="87" t="str">
        <f>D7</f>
        <v>ARVC Ct. 1</v>
      </c>
      <c r="F27" s="105" t="s">
        <v>169</v>
      </c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262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A14" workbookViewId="0">
      <selection activeCell="B24" sqref="B24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267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70</v>
      </c>
      <c r="E15" s="87" t="str">
        <f>F7</f>
        <v>ARVC Ct. 2</v>
      </c>
      <c r="F15" s="88"/>
      <c r="G15" s="61" t="s">
        <v>69</v>
      </c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70</v>
      </c>
      <c r="D18" s="93" t="str">
        <f>F7</f>
        <v>ARVC Ct. 2</v>
      </c>
      <c r="E18" s="62" t="s">
        <v>272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263</v>
      </c>
      <c r="F19" s="58"/>
      <c r="G19" s="94" t="str">
        <f>F24</f>
        <v>ARVC Ct. 2</v>
      </c>
      <c r="H19" s="195" t="s">
        <v>185</v>
      </c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201</v>
      </c>
    </row>
    <row r="21" spans="1:8" s="57" customFormat="1" ht="36" customHeight="1" thickBot="1" x14ac:dyDescent="0.25">
      <c r="B21" s="58"/>
      <c r="C21" s="91"/>
      <c r="D21" s="97" t="s">
        <v>172</v>
      </c>
      <c r="E21" s="87" t="str">
        <f>D7</f>
        <v>ARVC Ct. 2</v>
      </c>
      <c r="F21" s="61" t="s">
        <v>170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 t="s">
        <v>119</v>
      </c>
      <c r="C23" s="93" t="str">
        <f>D18</f>
        <v>ARVC Ct. 2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202</v>
      </c>
      <c r="C24" s="95" t="s">
        <v>133</v>
      </c>
      <c r="D24" s="58"/>
      <c r="E24" s="106" t="s">
        <v>268</v>
      </c>
      <c r="F24" s="102" t="str">
        <f>D7</f>
        <v>ARVC Ct. 2</v>
      </c>
      <c r="G24" s="61" t="s">
        <v>185</v>
      </c>
      <c r="H24" s="91"/>
    </row>
    <row r="25" spans="1:8" s="57" customFormat="1" ht="36" customHeight="1" thickBot="1" x14ac:dyDescent="0.25">
      <c r="B25" s="63" t="s">
        <v>203</v>
      </c>
      <c r="C25" s="103"/>
      <c r="D25" s="58"/>
      <c r="E25" s="60" t="s">
        <v>271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 t="s">
        <v>119</v>
      </c>
      <c r="D27" s="61"/>
      <c r="E27" s="87" t="str">
        <f>D7</f>
        <v>ARVC Ct. 2</v>
      </c>
      <c r="F27" s="105" t="s">
        <v>185</v>
      </c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264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9" workbookViewId="0">
      <selection activeCell="F23" sqref="F23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197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235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211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242</v>
      </c>
      <c r="E15" s="87" t="str">
        <f>D7</f>
        <v>ARVC Ct. 3</v>
      </c>
      <c r="F15" s="88" t="s">
        <v>235</v>
      </c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212</v>
      </c>
      <c r="E17" s="92" t="s">
        <v>176</v>
      </c>
      <c r="F17" s="101" t="s">
        <v>213</v>
      </c>
      <c r="G17" s="229"/>
      <c r="H17" s="58"/>
    </row>
    <row r="18" spans="1:8" s="57" customFormat="1" ht="36" customHeight="1" thickBot="1" x14ac:dyDescent="0.25">
      <c r="B18" s="58"/>
      <c r="C18" s="105" t="s">
        <v>242</v>
      </c>
      <c r="D18" s="93" t="str">
        <f>E15</f>
        <v>ARVC Ct. 3</v>
      </c>
      <c r="E18" s="106" t="s">
        <v>242</v>
      </c>
      <c r="F18" s="102" t="str">
        <f>F7</f>
        <v>ARVC Ct. 3</v>
      </c>
      <c r="G18" s="97" t="s">
        <v>235</v>
      </c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236</v>
      </c>
      <c r="F19" s="150" t="s">
        <v>54</v>
      </c>
      <c r="G19" s="231" t="s">
        <v>198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 t="s">
        <v>236</v>
      </c>
      <c r="E21" s="87" t="str">
        <f>E15</f>
        <v>ARVC Ct. 3</v>
      </c>
      <c r="F21" s="105" t="s">
        <v>241</v>
      </c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214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241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196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2020-02-02T22:41:47Z</dcterms:modified>
</cp:coreProperties>
</file>