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72B75B68-4019-E449-9A99-99743E4E07F5}" xr6:coauthVersionLast="45" xr6:coauthVersionMax="45" xr10:uidLastSave="{00000000-0000-0000-0000-000000000000}"/>
  <bookViews>
    <workbookView xWindow="200" yWindow="780" windowWidth="14520" windowHeight="1666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7" l="1"/>
  <c r="B40" i="7"/>
  <c r="F39" i="7"/>
  <c r="D37" i="7"/>
  <c r="F36" i="7"/>
  <c r="D36" i="7"/>
  <c r="B36" i="7"/>
  <c r="F35" i="7"/>
  <c r="B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J31" i="7" s="1"/>
  <c r="B22" i="7"/>
  <c r="I31" i="7" s="1"/>
  <c r="K31" i="7" s="1"/>
  <c r="E20" i="7"/>
  <c r="D20" i="7"/>
  <c r="C20" i="7"/>
  <c r="B20" i="7"/>
  <c r="E19" i="7"/>
  <c r="D19" i="7"/>
  <c r="C19" i="7"/>
  <c r="J30" i="7" s="1"/>
  <c r="B19" i="7"/>
  <c r="I30" i="7" s="1"/>
  <c r="C17" i="7"/>
  <c r="B17" i="7"/>
  <c r="C16" i="7"/>
  <c r="J29" i="7" s="1"/>
  <c r="J32" i="7" s="1"/>
  <c r="B16" i="7"/>
  <c r="I29" i="7" s="1"/>
  <c r="K29" i="7" s="1"/>
  <c r="H12" i="7"/>
  <c r="F12" i="7"/>
  <c r="D12" i="7"/>
  <c r="B12" i="7"/>
  <c r="D41" i="39"/>
  <c r="D33" i="39" s="1"/>
  <c r="C19" i="39"/>
  <c r="D15" i="39"/>
  <c r="D23" i="39" s="1"/>
  <c r="E19" i="39" s="1"/>
  <c r="F28" i="39" s="1"/>
  <c r="B39" i="7" l="1"/>
  <c r="F37" i="7"/>
  <c r="D38" i="7"/>
  <c r="D40" i="7"/>
  <c r="B37" i="7"/>
  <c r="I32" i="7"/>
  <c r="K30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I31" i="8" s="1"/>
  <c r="K31" i="8" s="1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J29" i="47" s="1"/>
  <c r="B16" i="47"/>
  <c r="I29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J31" i="41"/>
  <c r="B22" i="41"/>
  <c r="E20" i="41"/>
  <c r="D20" i="41"/>
  <c r="C20" i="41"/>
  <c r="J30" i="41" s="1"/>
  <c r="B20" i="41"/>
  <c r="E19" i="41"/>
  <c r="D19" i="41"/>
  <c r="I30" i="41"/>
  <c r="C19" i="41"/>
  <c r="B19" i="41"/>
  <c r="C17" i="41"/>
  <c r="B17" i="41"/>
  <c r="C16" i="41"/>
  <c r="J29" i="41"/>
  <c r="J32" i="41" s="1"/>
  <c r="B16" i="41"/>
  <c r="I29" i="41"/>
  <c r="K29" i="41" s="1"/>
  <c r="K32" i="41" s="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I31" i="45" s="1"/>
  <c r="K31" i="45" s="1"/>
  <c r="E20" i="45"/>
  <c r="D20" i="45"/>
  <c r="C20" i="45"/>
  <c r="B20" i="45"/>
  <c r="E19" i="45"/>
  <c r="D19" i="45"/>
  <c r="I30" i="45" s="1"/>
  <c r="C19" i="45"/>
  <c r="J30" i="45" s="1"/>
  <c r="K30" i="45" s="1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I31" i="44" s="1"/>
  <c r="K31" i="44" s="1"/>
  <c r="G22" i="44"/>
  <c r="F22" i="44"/>
  <c r="E22" i="44"/>
  <c r="D22" i="44"/>
  <c r="C22" i="44"/>
  <c r="J31" i="44" s="1"/>
  <c r="B22" i="44"/>
  <c r="E20" i="44"/>
  <c r="D20" i="44"/>
  <c r="C20" i="44"/>
  <c r="B20" i="44"/>
  <c r="E19" i="44"/>
  <c r="J30" i="44" s="1"/>
  <c r="D19" i="44"/>
  <c r="C19" i="44"/>
  <c r="B19" i="44"/>
  <c r="I30" i="44" s="1"/>
  <c r="C17" i="44"/>
  <c r="J29" i="44" s="1"/>
  <c r="B17" i="44"/>
  <c r="C16" i="44"/>
  <c r="J32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I32" i="12" s="1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I30" i="12"/>
  <c r="C17" i="12"/>
  <c r="J29" i="12" s="1"/>
  <c r="J32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C23" i="42"/>
  <c r="B23" i="42"/>
  <c r="G22" i="42"/>
  <c r="F22" i="42"/>
  <c r="E22" i="42"/>
  <c r="C22" i="42"/>
  <c r="B22" i="42"/>
  <c r="I31" i="42" s="1"/>
  <c r="E20" i="42"/>
  <c r="D20" i="42"/>
  <c r="C20" i="42"/>
  <c r="B20" i="42"/>
  <c r="E19" i="42"/>
  <c r="D19" i="42"/>
  <c r="C19" i="42"/>
  <c r="B19" i="42"/>
  <c r="C17" i="42"/>
  <c r="B17" i="42"/>
  <c r="C16" i="42"/>
  <c r="J29" i="42"/>
  <c r="J32" i="42" s="1"/>
  <c r="B16" i="42"/>
  <c r="I29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J26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I26" i="31" s="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J32" i="45"/>
  <c r="J31" i="45"/>
  <c r="J29" i="8"/>
  <c r="J26" i="31"/>
  <c r="J30" i="12"/>
  <c r="D38" i="45"/>
  <c r="B39" i="41"/>
  <c r="B38" i="8"/>
  <c r="D38" i="47"/>
  <c r="F38" i="42"/>
  <c r="I29" i="12"/>
  <c r="I31" i="12"/>
  <c r="J30" i="8"/>
  <c r="K30" i="8" s="1"/>
  <c r="J31" i="8"/>
  <c r="K29" i="8"/>
  <c r="I32" i="8"/>
  <c r="D39" i="8"/>
  <c r="B37" i="8"/>
  <c r="D38" i="8"/>
  <c r="F38" i="8"/>
  <c r="F37" i="8"/>
  <c r="F38" i="47"/>
  <c r="B37" i="47"/>
  <c r="F37" i="47"/>
  <c r="B39" i="47"/>
  <c r="D40" i="47"/>
  <c r="D37" i="41"/>
  <c r="F37" i="41"/>
  <c r="D38" i="41"/>
  <c r="D40" i="41"/>
  <c r="F38" i="45"/>
  <c r="D38" i="44"/>
  <c r="F38" i="44"/>
  <c r="K28" i="41"/>
  <c r="K28" i="45"/>
  <c r="F37" i="45"/>
  <c r="B39" i="45"/>
  <c r="D40" i="45"/>
  <c r="K28" i="44"/>
  <c r="F37" i="44"/>
  <c r="B39" i="44"/>
  <c r="D40" i="12"/>
  <c r="B37" i="12"/>
  <c r="B35" i="12"/>
  <c r="D38" i="42"/>
  <c r="J31" i="42"/>
  <c r="D37" i="12"/>
  <c r="K28" i="12"/>
  <c r="F37" i="42"/>
  <c r="B39" i="42"/>
  <c r="D40" i="42"/>
  <c r="I26" i="4"/>
  <c r="K25" i="4"/>
  <c r="I26" i="33"/>
  <c r="K26" i="33" s="1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K28" i="14" s="1"/>
  <c r="A28" i="14"/>
  <c r="B35" i="14"/>
  <c r="G23" i="14"/>
  <c r="F23" i="14"/>
  <c r="E23" i="14"/>
  <c r="D23" i="14"/>
  <c r="C23" i="14"/>
  <c r="B23" i="14"/>
  <c r="I31" i="14" s="1"/>
  <c r="K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I30" i="14" s="1"/>
  <c r="K30" i="14" s="1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B38" i="36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J30" i="36" s="1"/>
  <c r="B19" i="36"/>
  <c r="C17" i="36"/>
  <c r="B17" i="36"/>
  <c r="C16" i="36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J30" i="35" s="1"/>
  <c r="B19" i="35"/>
  <c r="C17" i="35"/>
  <c r="B17" i="35"/>
  <c r="C16" i="35"/>
  <c r="J29" i="35" s="1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I30" i="34" s="1"/>
  <c r="C19" i="34"/>
  <c r="B19" i="34"/>
  <c r="C17" i="34"/>
  <c r="B17" i="34"/>
  <c r="C16" i="34"/>
  <c r="J29" i="34" s="1"/>
  <c r="J32" i="34" s="1"/>
  <c r="B16" i="34"/>
  <c r="H12" i="34"/>
  <c r="F12" i="34"/>
  <c r="D12" i="34"/>
  <c r="B12" i="34"/>
  <c r="D37" i="14"/>
  <c r="B39" i="14"/>
  <c r="D38" i="14"/>
  <c r="D39" i="13"/>
  <c r="F38" i="13"/>
  <c r="I29" i="34"/>
  <c r="K29" i="34" s="1"/>
  <c r="F37" i="14"/>
  <c r="J29" i="14"/>
  <c r="J32" i="14" s="1"/>
  <c r="D37" i="37"/>
  <c r="J29" i="37"/>
  <c r="K29" i="37" s="1"/>
  <c r="J31" i="34"/>
  <c r="D38" i="13"/>
  <c r="B35" i="13"/>
  <c r="I29" i="13"/>
  <c r="K29" i="13"/>
  <c r="I31" i="13"/>
  <c r="J30" i="14"/>
  <c r="J30" i="34"/>
  <c r="K30" i="34" s="1"/>
  <c r="I31" i="37"/>
  <c r="J31" i="37"/>
  <c r="I30" i="37"/>
  <c r="J31" i="13"/>
  <c r="J30" i="13"/>
  <c r="J32" i="13" s="1"/>
  <c r="K30" i="13"/>
  <c r="J31" i="14"/>
  <c r="J29" i="36"/>
  <c r="F37" i="34"/>
  <c r="B37" i="34"/>
  <c r="D37" i="36"/>
  <c r="B37" i="14"/>
  <c r="K28" i="13"/>
  <c r="K32" i="13" s="1"/>
  <c r="B35" i="34"/>
  <c r="F38" i="14"/>
  <c r="I32" i="13"/>
  <c r="K31" i="13"/>
  <c r="J28" i="31" l="1"/>
  <c r="I28" i="4"/>
  <c r="J27" i="4"/>
  <c r="J32" i="47"/>
  <c r="I32" i="47"/>
  <c r="J31" i="47"/>
  <c r="K28" i="35"/>
  <c r="I31" i="35"/>
  <c r="J31" i="35"/>
  <c r="K31" i="37"/>
  <c r="J32" i="36"/>
  <c r="I30" i="36"/>
  <c r="K30" i="36" s="1"/>
  <c r="K31" i="42"/>
  <c r="I27" i="4"/>
  <c r="J27" i="33"/>
  <c r="I27" i="33"/>
  <c r="J28" i="33"/>
  <c r="I27" i="31"/>
  <c r="K25" i="31"/>
  <c r="J27" i="31"/>
  <c r="J32" i="35"/>
  <c r="K29" i="47"/>
  <c r="K28" i="47"/>
  <c r="I30" i="47"/>
  <c r="K30" i="47" s="1"/>
  <c r="J30" i="47"/>
  <c r="I31" i="36"/>
  <c r="J31" i="36"/>
  <c r="K28" i="36"/>
  <c r="I32" i="36"/>
  <c r="K30" i="37"/>
  <c r="K28" i="37"/>
  <c r="K32" i="37" s="1"/>
  <c r="J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K32" i="45" s="1"/>
  <c r="F23" i="16"/>
  <c r="D23" i="16" s="1"/>
  <c r="C18" i="16" s="1"/>
  <c r="G18" i="16"/>
  <c r="H30" i="16" s="1"/>
  <c r="I28" i="31"/>
  <c r="K26" i="31"/>
  <c r="K28" i="31" s="1"/>
  <c r="I31" i="41"/>
  <c r="K31" i="41" s="1"/>
  <c r="I31" i="47"/>
  <c r="D39" i="47"/>
  <c r="K28" i="8"/>
  <c r="K32" i="8" s="1"/>
  <c r="K32" i="12"/>
  <c r="K29" i="36"/>
  <c r="D37" i="35"/>
  <c r="B39" i="36"/>
  <c r="D35" i="34"/>
  <c r="B38" i="37"/>
  <c r="F37" i="13"/>
  <c r="K29" i="12"/>
  <c r="I28" i="33"/>
  <c r="K29" i="42"/>
  <c r="D39" i="42"/>
  <c r="I29" i="44"/>
  <c r="K30" i="41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K30" i="12"/>
  <c r="J31" i="12"/>
  <c r="K31" i="12" s="1"/>
  <c r="K30" i="44"/>
  <c r="D35" i="37"/>
  <c r="D38" i="37"/>
  <c r="I32" i="37"/>
  <c r="B37" i="35"/>
  <c r="B39" i="37"/>
  <c r="I32" i="34"/>
  <c r="I29" i="14"/>
  <c r="K29" i="14" s="1"/>
  <c r="K32" i="14" s="1"/>
  <c r="I32" i="41"/>
  <c r="B37" i="36"/>
  <c r="K28" i="34"/>
  <c r="K32" i="34" s="1"/>
  <c r="B38" i="13"/>
  <c r="F37" i="37"/>
  <c r="B39" i="13"/>
  <c r="D40" i="34"/>
  <c r="I31" i="34"/>
  <c r="K31" i="34" s="1"/>
  <c r="I29" i="35"/>
  <c r="I30" i="35"/>
  <c r="K30" i="35" s="1"/>
  <c r="B35" i="35"/>
  <c r="K25" i="33"/>
  <c r="K28" i="33" s="1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26" i="4" l="1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<sst xmlns="http://schemas.openxmlformats.org/spreadsheetml/2006/main" count="1142" uniqueCount="266">
  <si>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</si>
  <si>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</si>
  <si>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</si>
  <si>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</si>
  <si>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</si>
  <si>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</si>
  <si>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</si>
  <si>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</si>
  <si>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</si>
  <si>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</si>
  <si>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</si>
  <si>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</si>
  <si>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</si>
  <si>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</si>
  <si>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</si>
  <si>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</si>
  <si>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</si>
  <si>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</si>
  <si>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</si>
  <si>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</si>
  <si>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</si>
  <si>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</si>
  <si>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</si>
  <si>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</si>
  <si>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</si>
  <si>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</si>
  <si>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</si>
  <si>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</si>
  <si>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</si>
  <si>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</si>
  <si>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</si>
  <si>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</si>
  <si>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</si>
  <si>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</si>
  <si>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</si>
  <si>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</si>
  <si>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</si>
  <si>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</si>
  <si>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</si>
  <si>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</si>
  <si>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</si>
  <si>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</si>
  <si>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</si>
  <si>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</si>
  <si>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</si>
  <si>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</si>
  <si>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</si>
  <si>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</si>
  <si>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</si>
  <si>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</si>
  <si>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</si>
  <si>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</si>
  <si>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</si>
  <si>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</si>
  <si>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</si>
  <si>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</si>
  <si>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</si>
  <si>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</si>
  <si>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</si>
  <si>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</si>
  <si>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</si>
  <si>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</si>
  <si>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</si>
  <si>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</si>
  <si>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</si>
  <si>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</si>
  <si>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</si>
  <si>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</si>
  <si>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</si>
  <si>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</si>
  <si>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</si>
  <si>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</si>
  <si>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</si>
  <si>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</si>
  <si>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</si>
  <si>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</si>
  <si>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</si>
  <si>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</si>
  <si>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</si>
  <si>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</si>
  <si>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</si>
  <si>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</si>
  <si>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</si>
  <si>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</si>
  <si>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</si>
  <si>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</si>
  <si>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</si>
  <si>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</si>
  <si>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</si>
  <si>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</si>
  <si>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</si>
  <si>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</si>
  <si>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</si>
  <si>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</si>
  <si>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</si>
  <si>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</si>
  <si>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</si>
  <si>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</si>
  <si>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</si>
  <si>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</si>
  <si>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</si>
  <si>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</si>
  <si>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</si>
  <si>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</si>
  <si>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</si>
  <si>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</si>
  <si>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</si>
  <si>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</si>
  <si>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</si>
  <si>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</si>
  <si>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</si>
  <si>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</si>
  <si>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</si>
  <si>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</si>
  <si>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</si>
  <si>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</si>
  <si>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</si>
  <si>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</si>
  <si>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</si>
  <si>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</si>
  <si>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</si>
  <si>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</si>
  <si>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</si>
  <si>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</si>
  <si>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</si>
  <si>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</si>
  <si>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</si>
  <si>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</si>
  <si>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</si>
  <si>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</si>
  <si>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</si>
  <si>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</si>
  <si>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</si>
  <si>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</si>
  <si>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</si>
  <si>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</si>
  <si>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</si>
  <si>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</si>
  <si>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</si>
  <si>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</si>
  <si>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</si>
  <si>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</si>
  <si>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</si>
  <si>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</si>
  <si>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</si>
  <si>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</si>
  <si>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</si>
  <si>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</si>
  <si>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</si>
  <si>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</si>
  <si>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</si>
  <si>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</si>
  <si>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</si>
  <si>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</si>
  <si>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</si>
  <si>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</si>
  <si>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</si>
  <si>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</si>
  <si>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</si>
  <si>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</si>
  <si>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</si>
  <si>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</si>
  <si>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</si>
  <si>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</si>
  <si>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</si>
  <si>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</si>
  <si>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</si>
  <si>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</si>
  <si>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</si>
  <si>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</si>
  <si>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</si>
  <si>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</si>
  <si>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</si>
  <si>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</si>
  <si>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</si>
  <si>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</si>
  <si>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</si>
  <si>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</si>
  <si>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</si>
  <si>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</si>
  <si>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</si>
  <si>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</si>
  <si>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</si>
  <si>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</si>
  <si>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</si>
  <si>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</si>
  <si>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</si>
  <si>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</si>
  <si>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</si>
  <si>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</si>
  <si>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</si>
  <si>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</si>
  <si>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A3</t>
  </si>
  <si>
    <t>A2</t>
  </si>
  <si>
    <t>B3</t>
  </si>
  <si>
    <t>B1</t>
  </si>
  <si>
    <t>B4</t>
  </si>
  <si>
    <t>loser of M9 refs</t>
  </si>
  <si>
    <t>F4</t>
  </si>
  <si>
    <t>loser of M5 refs</t>
  </si>
  <si>
    <t>C4</t>
  </si>
  <si>
    <t>F4 refs</t>
  </si>
  <si>
    <t>D3</t>
  </si>
  <si>
    <t>C3</t>
  </si>
  <si>
    <t>E4 refs</t>
  </si>
  <si>
    <t>D4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</si>
  <si>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</si>
  <si>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</si>
  <si>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</si>
  <si>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</si>
  <si>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</si>
  <si>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</si>
  <si>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</si>
  <si>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</si>
  <si>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</si>
  <si>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</si>
  <si>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D2)</t>
  </si>
  <si>
    <t>C1)</t>
  </si>
  <si>
    <t xml:space="preserve">D1) 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</si>
  <si>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</si>
  <si>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</si>
  <si>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</si>
  <si>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</si>
  <si>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</si>
  <si>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</si>
  <si>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</si>
  <si>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</si>
  <si>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</si>
  <si>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</si>
  <si>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</si>
  <si>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C2</t>
  </si>
  <si>
    <t>F2 refs</t>
  </si>
  <si>
    <t>D1</t>
  </si>
  <si>
    <t>C1</t>
  </si>
  <si>
    <t>E2 refs</t>
  </si>
  <si>
    <t>D2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</si>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</sst>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263</v>
      </c>
      <c r="B11" s="6" t="s">
        <v>264</v>
      </c>
      <c r="C11" s="6" t="s">
        <v>265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264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259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263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265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9" workbookViewId="0">
      <selection activeCell="B28" sqref="B28:C2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/>
      <c r="E13" s="21"/>
      <c r="F13" s="21">
        <v>25</v>
      </c>
      <c r="G13" s="21">
        <v>21</v>
      </c>
      <c r="H13" s="264">
        <v>1</v>
      </c>
      <c r="I13" s="275"/>
      <c r="J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16</v>
      </c>
      <c r="G16" s="21">
        <v>25</v>
      </c>
      <c r="H16" s="264">
        <v>2</v>
      </c>
      <c r="I16" s="275"/>
      <c r="J16" s="276"/>
    </row>
    <row r="17" spans="1:11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 t="str">
        <f>IF(D15&gt;0,D15," ")</f>
        <v xml:space="preserve"> 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/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3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76</v>
      </c>
      <c r="J25" s="42">
        <f>E13+E14+E15+G13+G14+G15</f>
        <v>63</v>
      </c>
      <c r="K25" s="42">
        <f>I25-J25</f>
        <v>13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3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6</v>
      </c>
      <c r="C28" s="259"/>
      <c r="D28" s="259">
        <f>SUM(D25:E27)</f>
        <v>6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8" workbookViewId="0">
      <selection activeCell="D29" sqref="D29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/>
      <c r="E13" s="21"/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20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 t="str">
        <f>IF(D15&gt;0,D15," ")</f>
        <v xml:space="preserve"> </v>
      </c>
      <c r="D18" s="271"/>
      <c r="E18" s="272"/>
      <c r="F18" s="21">
        <v>25</v>
      </c>
      <c r="G18" s="21"/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 t="str">
        <f>IF(G18&gt;0,G18," ")</f>
        <v xml:space="preserve"> 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3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75</v>
      </c>
      <c r="J25" s="42">
        <f>E13+E14+E15+G13+G14+G15</f>
        <v>52</v>
      </c>
      <c r="K25" s="42">
        <f>I25-J25</f>
        <v>23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1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 t="e">
        <f>B19+B20+B21+D19+D20+D21</f>
        <v>#VALUE!</v>
      </c>
      <c r="J27" s="42">
        <f>C19+C20+C21+E19+E20+E21</f>
        <v>145</v>
      </c>
      <c r="K27" s="42" t="e">
        <f>I27-J27</f>
        <v>#VALUE!</v>
      </c>
    </row>
    <row r="28" spans="1:11" x14ac:dyDescent="0.2">
      <c r="A28" s="26"/>
      <c r="B28" s="259">
        <f>SUM(B25:C27)</f>
        <v>6</v>
      </c>
      <c r="C28" s="259"/>
      <c r="D28" s="259">
        <f>SUM(D25:E27)</f>
        <v>6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9" workbookViewId="0">
      <selection activeCell="D29" sqref="D29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/>
      <c r="E13" s="21"/>
      <c r="F13" s="21">
        <v>13</v>
      </c>
      <c r="G13" s="21">
        <v>25</v>
      </c>
      <c r="H13" s="264">
        <v>1</v>
      </c>
      <c r="I13" s="275"/>
      <c r="J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64">
        <v>2</v>
      </c>
      <c r="I16" s="275"/>
      <c r="J16" s="276"/>
    </row>
    <row r="17" spans="1:11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 t="str">
        <f>IF(D15&gt;0,D15," ")</f>
        <v xml:space="preserve"> </v>
      </c>
      <c r="D18" s="271"/>
      <c r="E18" s="272"/>
      <c r="F18" s="21"/>
      <c r="G18" s="21"/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 t="str">
        <f>IF(G16&gt;0,G16," ")</f>
        <v xml:space="preserve"> </v>
      </c>
      <c r="E19" s="23" t="str">
        <f>IF(F16&gt;0,F16," ")</f>
        <v xml:space="preserve"> </v>
      </c>
      <c r="F19" s="267"/>
      <c r="G19" s="268"/>
      <c r="H19" s="264">
        <v>3</v>
      </c>
      <c r="I19" s="275"/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 t="str">
        <f>IF(G17&gt;0,G17," ")</f>
        <v xml:space="preserve"> </v>
      </c>
      <c r="E20" s="23" t="str">
        <f>IF(F17&gt;0,F17," ")</f>
        <v xml:space="preserve"> 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 t="str">
        <f>IF(G18&gt;0,G18," ")</f>
        <v xml:space="preserve"> </v>
      </c>
      <c r="E21" s="23" t="str">
        <f>IF(F18&gt;0,F18," ")</f>
        <v xml:space="preserve"> 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1</v>
      </c>
      <c r="C25" s="256"/>
      <c r="D25" s="255">
        <v>2</v>
      </c>
      <c r="E25" s="256"/>
      <c r="F25" s="255"/>
      <c r="G25" s="256"/>
      <c r="H25" s="25"/>
      <c r="I25" s="42">
        <f>IF(D13+D14+D15+F13+F14+F15=0,0,D13+D14+D15+F13+F14+F15)</f>
        <v>58</v>
      </c>
      <c r="J25" s="42">
        <f>E13+E14+E15+G13+G14+G15</f>
        <v>71</v>
      </c>
      <c r="K25" s="42">
        <f>I25-J25</f>
        <v>-13</v>
      </c>
    </row>
    <row r="26" spans="1:11" ht="24" customHeight="1" x14ac:dyDescent="0.2">
      <c r="A26" s="10" t="str">
        <f>A16</f>
        <v>ARVC 14N1 Adidas</v>
      </c>
      <c r="B26" s="255"/>
      <c r="C26" s="256"/>
      <c r="D26" s="255"/>
      <c r="E26" s="256"/>
      <c r="F26" s="255"/>
      <c r="G26" s="256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16 Orange</v>
      </c>
      <c r="B27" s="255">
        <v>2</v>
      </c>
      <c r="C27" s="256"/>
      <c r="D27" s="255">
        <v>1</v>
      </c>
      <c r="E27" s="256"/>
      <c r="F27" s="255"/>
      <c r="G27" s="256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59">
        <f>SUM(B25:C27)</f>
        <v>3</v>
      </c>
      <c r="C28" s="259"/>
      <c r="D28" s="259">
        <f>SUM(D25:E27)</f>
        <v>3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2" workbookViewId="0">
      <selection activeCell="D36" sqref="D36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253</v>
      </c>
      <c r="E7" s="236" t="s">
        <v>50</v>
      </c>
      <c r="F7" s="217" t="s">
        <v>254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255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191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256</v>
      </c>
      <c r="E19" s="60" t="s">
        <v>233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212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221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238</v>
      </c>
      <c r="C24" s="95" t="s">
        <v>56</v>
      </c>
      <c r="D24" s="58"/>
      <c r="E24" s="65" t="s">
        <v>193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G40" sqref="G40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258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251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262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252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223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</v>
      </c>
      <c r="C14" s="273"/>
      <c r="D14" s="261" t="str">
        <f>A18</f>
        <v>B3</v>
      </c>
      <c r="E14" s="262"/>
      <c r="F14" s="283" t="str">
        <f>A21</f>
        <v>C3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192</v>
      </c>
      <c r="B15" s="267"/>
      <c r="C15" s="268"/>
      <c r="D15" s="21"/>
      <c r="E15" s="21"/>
      <c r="F15" s="21"/>
      <c r="G15" s="21"/>
      <c r="H15" s="264">
        <v>1</v>
      </c>
      <c r="I15" s="275"/>
      <c r="J15" s="276"/>
    </row>
    <row r="16" spans="1:12" s="22" customFormat="1" ht="24" customHeight="1" x14ac:dyDescent="0.2">
      <c r="A16" s="265"/>
      <c r="B16" s="269"/>
      <c r="C16" s="270"/>
      <c r="D16" s="21"/>
      <c r="E16" s="21"/>
      <c r="F16" s="21"/>
      <c r="G16" s="21"/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194</v>
      </c>
      <c r="B18" s="23" t="str">
        <f>IF(E15&gt;0,E15," ")</f>
        <v xml:space="preserve"> </v>
      </c>
      <c r="C18" s="23" t="str">
        <f>IF(D15&gt;0,D15," ")</f>
        <v xml:space="preserve"> </v>
      </c>
      <c r="D18" s="267"/>
      <c r="E18" s="268"/>
      <c r="F18" s="21"/>
      <c r="G18" s="21"/>
      <c r="H18" s="264">
        <v>2</v>
      </c>
      <c r="I18" s="275"/>
      <c r="J18" s="276"/>
    </row>
    <row r="19" spans="1:11" s="22" customFormat="1" ht="24" customHeight="1" x14ac:dyDescent="0.2">
      <c r="A19" s="265"/>
      <c r="B19" s="23" t="str">
        <f>IF(E16&gt;0,E16," ")</f>
        <v xml:space="preserve"> </v>
      </c>
      <c r="C19" s="23" t="str">
        <f>IF(D16&gt;0,D16," ")</f>
        <v xml:space="preserve"> </v>
      </c>
      <c r="D19" s="269"/>
      <c r="E19" s="270"/>
      <c r="F19" s="21"/>
      <c r="G19" s="21"/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203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67"/>
      <c r="G21" s="268"/>
      <c r="H21" s="264">
        <v>3</v>
      </c>
      <c r="I21" s="275"/>
      <c r="J21" s="276"/>
    </row>
    <row r="22" spans="1:11" s="22" customFormat="1" ht="24" customHeight="1" x14ac:dyDescent="0.2">
      <c r="A22" s="265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</v>
      </c>
      <c r="B27" s="255"/>
      <c r="C27" s="256"/>
      <c r="D27" s="255"/>
      <c r="E27" s="256"/>
      <c r="F27" s="255"/>
      <c r="G27" s="256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</v>
      </c>
      <c r="B28" s="255"/>
      <c r="C28" s="256"/>
      <c r="D28" s="255"/>
      <c r="E28" s="256"/>
      <c r="F28" s="255"/>
      <c r="G28" s="256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</v>
      </c>
      <c r="B29" s="255"/>
      <c r="C29" s="256"/>
      <c r="D29" s="255"/>
      <c r="E29" s="256"/>
      <c r="F29" s="255"/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0</v>
      </c>
      <c r="C30" s="259"/>
      <c r="D30" s="259">
        <f>SUM(D27:E29)</f>
        <v>0</v>
      </c>
      <c r="E30" s="259"/>
      <c r="F30" s="259">
        <f>SUM(F27:G29)</f>
        <v>0</v>
      </c>
      <c r="G30" s="259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</v>
      </c>
      <c r="C33" s="262"/>
      <c r="D33" s="261" t="str">
        <f>A21</f>
        <v>C3</v>
      </c>
      <c r="E33" s="262"/>
      <c r="F33" s="263" t="str">
        <f>A18</f>
        <v>B3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</v>
      </c>
      <c r="C34" s="262"/>
      <c r="D34" s="261" t="str">
        <f>A21</f>
        <v>C3</v>
      </c>
      <c r="E34" s="262"/>
      <c r="F34" s="263" t="str">
        <f>A15</f>
        <v>A3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</v>
      </c>
      <c r="C35" s="262"/>
      <c r="D35" s="261" t="str">
        <f>A18</f>
        <v>B3</v>
      </c>
      <c r="E35" s="262"/>
      <c r="F35" s="263" t="str">
        <f>A21</f>
        <v>C3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2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262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152 Cassie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VC2 14 Vipers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14R1 Adidas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141 Robin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Purple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topLeftCell="B9" workbookViewId="0">
      <selection activeCell="B22" sqref="B2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151 Thunder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District 12 161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12" workbookViewId="0">
      <selection activeCell="B32" sqref="B32:C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259</v>
      </c>
      <c r="B13" s="267"/>
      <c r="C13" s="268"/>
      <c r="D13" s="21"/>
      <c r="E13" s="21"/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>
        <v>25</v>
      </c>
      <c r="I16" s="21">
        <v>14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3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98</v>
      </c>
      <c r="J28" s="42">
        <f>E13+E14+E15+G13+G14+G15+I13+I14+I15</f>
        <v>55</v>
      </c>
      <c r="K28" s="42">
        <f>I28-J28</f>
        <v>43</v>
      </c>
    </row>
    <row r="29" spans="1:12" ht="24" customHeight="1" x14ac:dyDescent="0.2">
      <c r="A29" s="10" t="str">
        <f>A16</f>
        <v>NM Dynami 15/16</v>
      </c>
      <c r="B29" s="255">
        <v>2</v>
      </c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15R2 Adidas</v>
      </c>
      <c r="B30" s="255">
        <v>1</v>
      </c>
      <c r="C30" s="256"/>
      <c r="D30" s="255">
        <v>1</v>
      </c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4</v>
      </c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6</v>
      </c>
      <c r="C32" s="259"/>
      <c r="D32" s="259">
        <f>SUM(D28:E31)</f>
        <v>6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4" zoomScale="90" zoomScaleNormal="90" zoomScalePageLayoutView="90" workbookViewId="0">
      <selection activeCell="F14" sqref="F14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263</v>
      </c>
      <c r="D7" s="223" t="s">
        <v>50</v>
      </c>
      <c r="E7" s="223" t="s">
        <v>264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213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221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220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219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218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217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216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215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222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214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23" workbookViewId="0">
      <selection activeCell="C32" sqref="C32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260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192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221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196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200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202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203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205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241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261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194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8"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/>
      <c r="E13" s="21"/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>
        <v>25</v>
      </c>
      <c r="I16" s="21">
        <v>7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4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56</v>
      </c>
      <c r="K28" s="42">
        <f>I28-J28</f>
        <v>44</v>
      </c>
    </row>
    <row r="29" spans="1:12" ht="24" customHeight="1" x14ac:dyDescent="0.2">
      <c r="A29" s="10" t="str">
        <f>A16</f>
        <v>SF Storm N 13 Spikers</v>
      </c>
      <c r="B29" s="255">
        <v>2</v>
      </c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12N1 Adidas</v>
      </c>
      <c r="B30" s="255"/>
      <c r="C30" s="256"/>
      <c r="D30" s="255">
        <v>2</v>
      </c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4</v>
      </c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6</v>
      </c>
      <c r="C32" s="259"/>
      <c r="D32" s="259">
        <f>SUM(D28:E31)</f>
        <v>6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11" workbookViewId="0">
      <selection activeCell="E24" sqref="E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/>
      <c r="E13" s="21"/>
      <c r="F13" s="21">
        <v>25</v>
      </c>
      <c r="G13" s="21">
        <v>10</v>
      </c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>
        <v>25</v>
      </c>
      <c r="I15" s="21">
        <v>10</v>
      </c>
      <c r="J15" s="266"/>
      <c r="K15" s="279"/>
      <c r="L15" s="280"/>
    </row>
    <row r="16" spans="1:12" s="22" customFormat="1" ht="24" customHeight="1" x14ac:dyDescent="0.2">
      <c r="A16" s="264" t="s">
        <v>65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>
        <v>25</v>
      </c>
      <c r="I16" s="21">
        <v>22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 cm="1">
        <f t="array" aca="1" ref="F19" ca="1">+F18:H19</f>
        <v>0</v>
      </c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v>10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>
        <v>22</v>
      </c>
      <c r="E23" s="23"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2</v>
      </c>
      <c r="C28" s="256"/>
      <c r="D28" s="255"/>
      <c r="E28" s="256"/>
      <c r="F28" s="255"/>
      <c r="G28" s="256"/>
      <c r="H28" s="25"/>
      <c r="I28" s="42">
        <f>D13+D14+D15+F13+F14+F15+H13+H14+H15</f>
        <v>75</v>
      </c>
      <c r="J28" s="42">
        <f>E13+E14+E15+G13+G14+G15+I13+I14+I15</f>
        <v>32</v>
      </c>
      <c r="K28" s="42">
        <f>I28-J28</f>
        <v>43</v>
      </c>
    </row>
    <row r="29" spans="1:12" ht="24" customHeight="1" x14ac:dyDescent="0.2">
      <c r="A29" s="10" t="str">
        <f>A16</f>
        <v>ARVC 14R2 Adidas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Black</v>
      </c>
      <c r="B30" s="255"/>
      <c r="C30" s="256"/>
      <c r="D30" s="255">
        <v>2</v>
      </c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Warriors 13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2</v>
      </c>
      <c r="C32" s="259"/>
      <c r="D32" s="259">
        <f>SUM(D28:E31)</f>
        <v>2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workbookViewId="0">
      <selection activeCell="G5" sqref="G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N 142 Rangers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13/14 White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14" workbookViewId="0">
      <selection activeCell="E33" sqref="E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257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/>
      <c r="E13" s="21"/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/>
      <c r="C16" s="23"/>
      <c r="D16" s="267"/>
      <c r="E16" s="268"/>
      <c r="F16" s="21"/>
      <c r="G16" s="21"/>
      <c r="H16" s="21">
        <v>25</v>
      </c>
      <c r="I16" s="21">
        <v>15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/>
      <c r="C17" s="23"/>
      <c r="D17" s="269"/>
      <c r="E17" s="270"/>
      <c r="F17" s="21"/>
      <c r="G17" s="21"/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/>
      <c r="E19" s="23"/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/>
      <c r="E20" s="23"/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/>
      <c r="G22" s="23"/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/>
      <c r="G23" s="23"/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4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45</v>
      </c>
      <c r="K28" s="42">
        <f>I28-J28</f>
        <v>55</v>
      </c>
    </row>
    <row r="29" spans="1:12" ht="24" customHeight="1" x14ac:dyDescent="0.2">
      <c r="A29" s="10" t="str">
        <f>A16</f>
        <v>SF Storm 141 Tsunami</v>
      </c>
      <c r="B29" s="255">
        <v>2</v>
      </c>
      <c r="C29" s="256"/>
      <c r="D29" s="255"/>
      <c r="E29" s="256"/>
      <c r="F29" s="255"/>
      <c r="G29" s="256"/>
      <c r="H29" s="25"/>
      <c r="I29" s="42">
        <f>B16+B17+B18+F16+F17+F18+H16+H17+H18</f>
        <v>50</v>
      </c>
      <c r="J29" s="42">
        <f>C16+C17+C18+G16+G17+G18+I16+I17+I18</f>
        <v>33</v>
      </c>
      <c r="K29" s="42">
        <f>I29-J29</f>
        <v>17</v>
      </c>
    </row>
    <row r="30" spans="1:12" ht="24" customHeight="1" x14ac:dyDescent="0.2">
      <c r="A30" s="10" t="str">
        <f>A19</f>
        <v>ARVC RA 13/14 Orange</v>
      </c>
      <c r="B30" s="255"/>
      <c r="C30" s="256"/>
      <c r="D30" s="255">
        <v>2</v>
      </c>
      <c r="E30" s="256"/>
      <c r="F30" s="255"/>
      <c r="G30" s="256"/>
      <c r="H30" s="25"/>
      <c r="I30" s="42">
        <f>B19+B20+B21+D19+D20+D21+H19+H20+H21</f>
        <v>20</v>
      </c>
      <c r="J30" s="42">
        <f>C19+C20+C21+E19+E20+E21+I19+I20+I21</f>
        <v>50</v>
      </c>
      <c r="K30" s="42">
        <f>I30-J30</f>
        <v>-30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4</v>
      </c>
      <c r="E31" s="256"/>
      <c r="F31" s="255"/>
      <c r="G31" s="256"/>
      <c r="H31" s="25"/>
      <c r="I31" s="42">
        <f>B22+B23+B24+D22+D23+D24+F22+F23+F24</f>
        <v>58</v>
      </c>
      <c r="J31" s="42">
        <f>C22+C23+C24+E22+E23+E24+G22+G23+G24</f>
        <v>100</v>
      </c>
      <c r="K31" s="42">
        <f>I31-J31</f>
        <v>-42</v>
      </c>
    </row>
    <row r="32" spans="1:12" x14ac:dyDescent="0.2">
      <c r="A32" s="26"/>
      <c r="B32" s="259">
        <f>SUM(B28:C31)</f>
        <v>6</v>
      </c>
      <c r="C32" s="259"/>
      <c r="D32" s="259">
        <f>SUM(D28:E31)</f>
        <v>6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228</v>
      </c>
      <c r="J32" s="27">
        <f>SUM(J28:J31)</f>
        <v>228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257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/>
      <c r="C16" s="23"/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/>
      <c r="C17" s="23"/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/>
      <c r="C19" s="23"/>
      <c r="D19" s="23"/>
      <c r="E19" s="23"/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/>
      <c r="C20" s="23"/>
      <c r="D20" s="23"/>
      <c r="E20" s="23"/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/>
      <c r="C22" s="23"/>
      <c r="D22" s="23"/>
      <c r="E22" s="23"/>
      <c r="F22" s="23"/>
      <c r="G22" s="23"/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/>
      <c r="C23" s="23"/>
      <c r="D23" s="23"/>
      <c r="E23" s="23"/>
      <c r="F23" s="23"/>
      <c r="G23" s="23"/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Premier</v>
      </c>
      <c r="B29" s="255"/>
      <c r="C29" s="256"/>
      <c r="D29" s="255"/>
      <c r="E29" s="256"/>
      <c r="F29" s="255"/>
      <c r="G29" s="256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Blue</v>
      </c>
      <c r="B30" s="255"/>
      <c r="C30" s="256"/>
      <c r="D30" s="255"/>
      <c r="E30" s="256"/>
      <c r="F30" s="255"/>
      <c r="G30" s="256"/>
      <c r="H30" s="25"/>
      <c r="I30" s="42">
        <f>B19+B20+B21+D19+D20+D21+H19+H20+H21</f>
        <v>0</v>
      </c>
      <c r="J30" s="42">
        <f>C19+C20+C21+E19+E20+E21+I19+I20+I21</f>
        <v>0</v>
      </c>
      <c r="K30" s="42">
        <f>I30-J30</f>
        <v>0</v>
      </c>
    </row>
    <row r="31" spans="1:12" ht="24" customHeight="1" x14ac:dyDescent="0.2">
      <c r="A31" s="10" t="str">
        <f>A22</f>
        <v>ARVC RA 13/14 Pink</v>
      </c>
      <c r="B31" s="255"/>
      <c r="C31" s="256"/>
      <c r="D31" s="255"/>
      <c r="E31" s="256"/>
      <c r="F31" s="255"/>
      <c r="G31" s="256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0</v>
      </c>
      <c r="J32" s="27">
        <f>SUM(J28:J31)</f>
        <v>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workbookViewId="0">
      <selection activeCell="B11" sqref="B1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262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Las Cruces Digz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zoomScale="70" zoomScalePageLayoutView="70" workbookViewId="0">
      <selection sqref="A1:I5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227</v>
      </c>
      <c r="E7" s="228" t="s">
        <v>50</v>
      </c>
      <c r="F7" s="228" t="s">
        <v>226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190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191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228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229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230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231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232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238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212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233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234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235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236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237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193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B1" workbookViewId="0">
      <selection activeCell="F44" sqref="F4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239</v>
      </c>
      <c r="E7" s="228" t="s">
        <v>50</v>
      </c>
      <c r="F7" s="228" t="s">
        <v>240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192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180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198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200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202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203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205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206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209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241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194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workbookViewId="0">
      <selection activeCell="F52" sqref="F5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Crush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Red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workbookViewId="0">
      <selection sqref="A1:L4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NNM Fusion 12U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Black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workbookViewId="0">
      <selection activeCell="H54" sqref="H5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RA 12 Balck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12 Purple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" workbookViewId="0">
      <selection sqref="A1:H3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191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233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193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250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" workbookViewId="0">
      <selection activeCell="P21" sqref="P21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196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203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223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224</v>
      </c>
      <c r="C24" s="95" t="s">
        <v>133</v>
      </c>
      <c r="D24" s="58"/>
      <c r="E24" s="106" t="s">
        <v>241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225</v>
      </c>
      <c r="C25" s="103"/>
      <c r="D25" s="58"/>
      <c r="E25" s="60" t="s">
        <v>194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245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200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topLeftCell="A5" workbookViewId="0">
      <selection activeCell="E25" sqref="E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/>
      <c r="E13" s="21"/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>
        <v>25</v>
      </c>
      <c r="I16" s="21">
        <v>9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58</v>
      </c>
      <c r="K28" s="42">
        <f>I28-J28</f>
        <v>42</v>
      </c>
    </row>
    <row r="29" spans="1:12" ht="24" customHeight="1" x14ac:dyDescent="0.2">
      <c r="A29" s="10" t="str">
        <f>A16</f>
        <v>ARVC RA 10 Black</v>
      </c>
      <c r="B29" s="255">
        <v>2</v>
      </c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2</v>
      </c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10 White</v>
      </c>
      <c r="B31" s="255"/>
      <c r="C31" s="256"/>
      <c r="D31" s="255">
        <v>4</v>
      </c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6</v>
      </c>
      <c r="C32" s="259"/>
      <c r="D32" s="259">
        <f>SUM(D28:E31)</f>
        <v>6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15" workbookViewId="0">
      <selection activeCell="F45" sqref="F4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211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242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243</v>
      </c>
      <c r="E17" s="92"/>
      <c r="F17" s="101" t="s">
        <v>244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241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192</v>
      </c>
      <c r="F19" s="150" t="s">
        <v>54</v>
      </c>
      <c r="G19" s="231" t="s">
        <v>212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245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193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210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2020-02-01T18:27:42Z</dcterms:modified>
</cp:coreProperties>
</file>